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xl/externalLinks/externalLink1.xml" ContentType="application/vnd.openxmlformats-officedocument.spreadsheetml.externalLink+xml"/>
  <Override PartName="/xl/comments1.xml" ContentType="application/vnd.openxmlformats-officedocument.spreadsheetml.comment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127"/>
  <workbookPr showInkAnnotation="0" defaultThemeVersion="164011"/>
  <mc:AlternateContent xmlns:mc="http://schemas.openxmlformats.org/markup-compatibility/2006">
    <mc:Choice Requires="x15">
      <x15ac:absPath xmlns:x15ac="http://schemas.microsoft.com/office/spreadsheetml/2010/11/ac" url="H:\1012-Calidad Aeronautica\DocApoyo\RIESGOS DE CORRUPCIÓN 2018\"/>
    </mc:Choice>
  </mc:AlternateContent>
  <workbookProtection workbookAlgorithmName="SHA-512" workbookHashValue="VlDxSG6TBnP8pbDNviUrF6/61U+EPEFr8vFOs6QBDKEBgyqvBl4gdKjN51nL1ZX0DKaMGM0lL6XI8fDcT0a76g==" workbookSaltValue="bH9sCKCPs3tz4fsiGrVwSw==" workbookSpinCount="100000" lockStructure="1"/>
  <bookViews>
    <workbookView xWindow="0" yWindow="0" windowWidth="28800" windowHeight="11910"/>
  </bookViews>
  <sheets>
    <sheet name="Hoja1" sheetId="1" r:id="rId1"/>
  </sheets>
  <externalReferences>
    <externalReference r:id="rId2"/>
  </externalReferences>
  <definedNames>
    <definedName name="_xlnm.Print_Area" localSheetId="0">Hoja1!$A$1:$BI$350</definedName>
    <definedName name="PROCESOS" localSheetId="0">[1]Hoja1!$H$3:$H$45</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266" i="1" l="1"/>
  <c r="AW265" i="1"/>
  <c r="AW264" i="1"/>
  <c r="AW263" i="1"/>
  <c r="AW262" i="1"/>
  <c r="AW261" i="1"/>
  <c r="AW350" i="1" l="1"/>
  <c r="AW349" i="1"/>
  <c r="AW348" i="1"/>
  <c r="AW347" i="1"/>
  <c r="AY346" i="1"/>
  <c r="AZ341" i="1" s="1"/>
  <c r="BA341" i="1" s="1"/>
  <c r="AW346" i="1"/>
  <c r="AW345" i="1"/>
  <c r="AW344" i="1"/>
  <c r="AW343" i="1"/>
  <c r="AW342" i="1"/>
  <c r="AY341" i="1"/>
  <c r="BB341" i="1" s="1"/>
  <c r="AW341" i="1"/>
  <c r="AF341" i="1"/>
  <c r="AG341" i="1" s="1"/>
  <c r="AH341" i="1" s="1"/>
  <c r="AI341" i="1" s="1"/>
  <c r="AJ341" i="1" s="1"/>
  <c r="M341" i="1"/>
  <c r="I341" i="1"/>
  <c r="AW340" i="1"/>
  <c r="AW339" i="1"/>
  <c r="AW338" i="1"/>
  <c r="AW337" i="1"/>
  <c r="AW336" i="1"/>
  <c r="AW335" i="1"/>
  <c r="AW334" i="1"/>
  <c r="AW333" i="1"/>
  <c r="AW332" i="1"/>
  <c r="AY331" i="1"/>
  <c r="AW331" i="1"/>
  <c r="AY336" i="1" s="1"/>
  <c r="AZ331" i="1" s="1"/>
  <c r="BA331" i="1" s="1"/>
  <c r="AF331" i="1"/>
  <c r="AG331" i="1" s="1"/>
  <c r="AH331" i="1" s="1"/>
  <c r="AI331" i="1" s="1"/>
  <c r="AJ331" i="1" s="1"/>
  <c r="M331" i="1"/>
  <c r="I331" i="1"/>
  <c r="AW330" i="1"/>
  <c r="AW329" i="1"/>
  <c r="AW328" i="1"/>
  <c r="AW327" i="1"/>
  <c r="AW326" i="1"/>
  <c r="AW325" i="1"/>
  <c r="AW324" i="1"/>
  <c r="AW323" i="1"/>
  <c r="AY321" i="1" s="1"/>
  <c r="AW322" i="1"/>
  <c r="AW321" i="1"/>
  <c r="AF321" i="1"/>
  <c r="AG321" i="1" s="1"/>
  <c r="AH321" i="1" s="1"/>
  <c r="M321" i="1"/>
  <c r="I321" i="1"/>
  <c r="AW320" i="1"/>
  <c r="AW319" i="1"/>
  <c r="AW318" i="1"/>
  <c r="AW317" i="1"/>
  <c r="AW316" i="1"/>
  <c r="AW315" i="1"/>
  <c r="AW314" i="1"/>
  <c r="AW313" i="1"/>
  <c r="AY311" i="1" s="1"/>
  <c r="AW312" i="1"/>
  <c r="AW311" i="1"/>
  <c r="AF311" i="1"/>
  <c r="AG311" i="1" s="1"/>
  <c r="AH311" i="1" s="1"/>
  <c r="M311" i="1"/>
  <c r="I311" i="1"/>
  <c r="AW310" i="1"/>
  <c r="AW309" i="1"/>
  <c r="AW308" i="1"/>
  <c r="AW307" i="1"/>
  <c r="AW306" i="1"/>
  <c r="AW305" i="1"/>
  <c r="AW304" i="1"/>
  <c r="AW303" i="1"/>
  <c r="AW302" i="1"/>
  <c r="AW301" i="1"/>
  <c r="AY306" i="1" s="1"/>
  <c r="AZ301" i="1" s="1"/>
  <c r="BA301" i="1" s="1"/>
  <c r="AF301" i="1"/>
  <c r="AG301" i="1" s="1"/>
  <c r="AH301" i="1" s="1"/>
  <c r="AI301" i="1" s="1"/>
  <c r="AJ301" i="1" s="1"/>
  <c r="M301" i="1"/>
  <c r="I301" i="1"/>
  <c r="AW300" i="1"/>
  <c r="AW299" i="1"/>
  <c r="AW298" i="1"/>
  <c r="AW297" i="1"/>
  <c r="AW296" i="1"/>
  <c r="AW295" i="1"/>
  <c r="AW294" i="1"/>
  <c r="AW293" i="1"/>
  <c r="AW292" i="1"/>
  <c r="AW291" i="1"/>
  <c r="AF291" i="1"/>
  <c r="AG291" i="1" s="1"/>
  <c r="AH291" i="1" s="1"/>
  <c r="AI291" i="1" s="1"/>
  <c r="AJ291" i="1" s="1"/>
  <c r="M291" i="1"/>
  <c r="I291" i="1"/>
  <c r="AW290" i="1"/>
  <c r="AW289" i="1"/>
  <c r="AW288" i="1"/>
  <c r="AW287" i="1"/>
  <c r="AW286" i="1"/>
  <c r="AW285" i="1"/>
  <c r="AW284" i="1"/>
  <c r="AW283" i="1"/>
  <c r="AW282" i="1"/>
  <c r="AY281" i="1"/>
  <c r="AW281" i="1"/>
  <c r="AF281" i="1"/>
  <c r="AG281" i="1" s="1"/>
  <c r="AH281" i="1" s="1"/>
  <c r="M281" i="1"/>
  <c r="I281" i="1"/>
  <c r="AW280" i="1"/>
  <c r="AW279" i="1"/>
  <c r="AW278" i="1"/>
  <c r="AW277" i="1"/>
  <c r="AW276" i="1"/>
  <c r="AW275" i="1"/>
  <c r="AW274" i="1"/>
  <c r="AW273" i="1"/>
  <c r="AW272" i="1"/>
  <c r="AW271" i="1"/>
  <c r="AF271" i="1"/>
  <c r="AG271" i="1" s="1"/>
  <c r="AH271" i="1" s="1"/>
  <c r="AI271" i="1" s="1"/>
  <c r="AJ271" i="1" s="1"/>
  <c r="M271" i="1"/>
  <c r="I271" i="1"/>
  <c r="AW270" i="1"/>
  <c r="AW269" i="1"/>
  <c r="AW268" i="1"/>
  <c r="AW267" i="1"/>
  <c r="AY266" i="1"/>
  <c r="AZ261" i="1" s="1"/>
  <c r="BA261" i="1" s="1"/>
  <c r="AY261" i="1"/>
  <c r="AF261" i="1"/>
  <c r="AG261" i="1" s="1"/>
  <c r="AH261" i="1" s="1"/>
  <c r="AI261" i="1" s="1"/>
  <c r="AJ261" i="1" s="1"/>
  <c r="M261" i="1"/>
  <c r="I261" i="1"/>
  <c r="I251" i="1"/>
  <c r="M251" i="1"/>
  <c r="AF251" i="1"/>
  <c r="AG251" i="1" s="1"/>
  <c r="AH251" i="1" s="1"/>
  <c r="AW251" i="1"/>
  <c r="AY256" i="1" s="1"/>
  <c r="AZ251" i="1" s="1"/>
  <c r="BA251" i="1" s="1"/>
  <c r="AW252" i="1"/>
  <c r="AW253" i="1"/>
  <c r="AW254" i="1"/>
  <c r="AW255" i="1"/>
  <c r="AW256" i="1"/>
  <c r="AW257" i="1"/>
  <c r="AW258" i="1"/>
  <c r="AW259" i="1"/>
  <c r="AW260" i="1"/>
  <c r="AW250" i="1"/>
  <c r="AW249" i="1"/>
  <c r="AW248" i="1"/>
  <c r="AW247" i="1"/>
  <c r="AW246" i="1"/>
  <c r="AW245" i="1"/>
  <c r="AW244" i="1"/>
  <c r="AW243" i="1"/>
  <c r="AW242" i="1"/>
  <c r="AW241" i="1"/>
  <c r="AF241" i="1"/>
  <c r="AG241" i="1" s="1"/>
  <c r="AH241" i="1" s="1"/>
  <c r="AI241" i="1" s="1"/>
  <c r="AJ241" i="1" s="1"/>
  <c r="M241" i="1"/>
  <c r="I241" i="1"/>
  <c r="M231" i="1"/>
  <c r="AY246" i="1" l="1"/>
  <c r="AZ241" i="1" s="1"/>
  <c r="BA241" i="1" s="1"/>
  <c r="AY241" i="1"/>
  <c r="AY291" i="1"/>
  <c r="AY326" i="1"/>
  <c r="AZ321" i="1" s="1"/>
  <c r="BA321" i="1" s="1"/>
  <c r="AY301" i="1"/>
  <c r="AY271" i="1"/>
  <c r="AY286" i="1"/>
  <c r="AZ281" i="1" s="1"/>
  <c r="BA281" i="1" s="1"/>
  <c r="AY296" i="1"/>
  <c r="AZ291" i="1" s="1"/>
  <c r="BA291" i="1" s="1"/>
  <c r="AY276" i="1"/>
  <c r="AZ271" i="1" s="1"/>
  <c r="BA271" i="1" s="1"/>
  <c r="AY251" i="1"/>
  <c r="BB251" i="1" s="1"/>
  <c r="AY316" i="1"/>
  <c r="AZ311" i="1" s="1"/>
  <c r="BA311" i="1" s="1"/>
  <c r="BD341" i="1"/>
  <c r="BE341" i="1" s="1"/>
  <c r="BF341" i="1" s="1"/>
  <c r="BC341" i="1"/>
  <c r="BB331" i="1"/>
  <c r="AI321" i="1"/>
  <c r="AJ321" i="1" s="1"/>
  <c r="BB321" i="1"/>
  <c r="AI311" i="1"/>
  <c r="AJ311" i="1" s="1"/>
  <c r="BB311" i="1"/>
  <c r="BB301" i="1"/>
  <c r="BB291" i="1"/>
  <c r="AI281" i="1"/>
  <c r="AJ281" i="1" s="1"/>
  <c r="BB281" i="1"/>
  <c r="BB271" i="1"/>
  <c r="BB261" i="1"/>
  <c r="AI251" i="1"/>
  <c r="AJ251" i="1" s="1"/>
  <c r="BB241" i="1"/>
  <c r="BC331" i="1" l="1"/>
  <c r="BD331" i="1"/>
  <c r="BE331" i="1" s="1"/>
  <c r="BF331" i="1" s="1"/>
  <c r="BD321" i="1"/>
  <c r="BE321" i="1" s="1"/>
  <c r="BF321" i="1" s="1"/>
  <c r="BC321" i="1"/>
  <c r="BD311" i="1"/>
  <c r="BE311" i="1" s="1"/>
  <c r="BF311" i="1" s="1"/>
  <c r="BC311" i="1"/>
  <c r="BD301" i="1"/>
  <c r="BE301" i="1" s="1"/>
  <c r="BF301" i="1" s="1"/>
  <c r="BC301" i="1"/>
  <c r="BC291" i="1"/>
  <c r="BD291" i="1"/>
  <c r="BE291" i="1" s="1"/>
  <c r="BF291" i="1" s="1"/>
  <c r="BD281" i="1"/>
  <c r="BE281" i="1" s="1"/>
  <c r="BF281" i="1" s="1"/>
  <c r="BC281" i="1"/>
  <c r="BC271" i="1"/>
  <c r="BD271" i="1"/>
  <c r="BE271" i="1" s="1"/>
  <c r="BF271" i="1" s="1"/>
  <c r="BC261" i="1"/>
  <c r="BD261" i="1"/>
  <c r="BE261" i="1" s="1"/>
  <c r="BF261" i="1" s="1"/>
  <c r="BC251" i="1"/>
  <c r="BD251" i="1"/>
  <c r="BE251" i="1" s="1"/>
  <c r="BF251" i="1" s="1"/>
  <c r="BC241" i="1"/>
  <c r="BD241" i="1"/>
  <c r="BE241" i="1" s="1"/>
  <c r="BF241" i="1" s="1"/>
  <c r="I231" i="1" l="1"/>
  <c r="AF231" i="1"/>
  <c r="AG231" i="1" s="1"/>
  <c r="AH231" i="1" s="1"/>
  <c r="AI231" i="1" s="1"/>
  <c r="AJ231" i="1" s="1"/>
  <c r="AW231" i="1"/>
  <c r="AW232" i="1"/>
  <c r="AW233" i="1"/>
  <c r="AW234" i="1"/>
  <c r="AW235" i="1"/>
  <c r="AW236" i="1"/>
  <c r="AY236" i="1"/>
  <c r="AZ231" i="1" s="1"/>
  <c r="BA231" i="1" s="1"/>
  <c r="AW237" i="1"/>
  <c r="AW238" i="1"/>
  <c r="AW239" i="1"/>
  <c r="AW240" i="1"/>
  <c r="I221" i="1"/>
  <c r="M221" i="1"/>
  <c r="AF221" i="1"/>
  <c r="AG221" i="1" s="1"/>
  <c r="AH221" i="1" s="1"/>
  <c r="AI221" i="1" s="1"/>
  <c r="AJ221" i="1" s="1"/>
  <c r="AW221" i="1"/>
  <c r="AY226" i="1" s="1"/>
  <c r="AZ221" i="1" s="1"/>
  <c r="BA221" i="1" s="1"/>
  <c r="AY221" i="1"/>
  <c r="AW222" i="1"/>
  <c r="AW223" i="1"/>
  <c r="AW224" i="1"/>
  <c r="AW225" i="1"/>
  <c r="AW226" i="1"/>
  <c r="AW227" i="1"/>
  <c r="AW228" i="1"/>
  <c r="AW229" i="1"/>
  <c r="AW230" i="1"/>
  <c r="AY231" i="1" l="1"/>
  <c r="BB231" i="1" s="1"/>
  <c r="BB221" i="1"/>
  <c r="BD231" i="1" l="1"/>
  <c r="BE231" i="1" s="1"/>
  <c r="BF231" i="1" s="1"/>
  <c r="BC231" i="1"/>
  <c r="BC221" i="1"/>
  <c r="BD221" i="1"/>
  <c r="BE221" i="1" s="1"/>
  <c r="BF221" i="1" s="1"/>
  <c r="AY216" i="1"/>
  <c r="AY211" i="1"/>
  <c r="AY206" i="1"/>
  <c r="AY201" i="1"/>
  <c r="AY186" i="1"/>
  <c r="AY181" i="1"/>
  <c r="AY176" i="1"/>
  <c r="AY171" i="1"/>
  <c r="AY161" i="1"/>
  <c r="AY156" i="1"/>
  <c r="AY151" i="1"/>
  <c r="AY146" i="1"/>
  <c r="AY141" i="1"/>
  <c r="AY121" i="1"/>
  <c r="AY111" i="1"/>
  <c r="AY106" i="1"/>
  <c r="AY101" i="1"/>
  <c r="AY86" i="1"/>
  <c r="AY76" i="1"/>
  <c r="AY66" i="1"/>
  <c r="AY61" i="1"/>
  <c r="AY56" i="1"/>
  <c r="AY31" i="1"/>
  <c r="AY26" i="1"/>
  <c r="AY21" i="1"/>
  <c r="AW220" i="1" l="1"/>
  <c r="AW219" i="1"/>
  <c r="AW218" i="1"/>
  <c r="AW217" i="1"/>
  <c r="AW216" i="1"/>
  <c r="AW215" i="1"/>
  <c r="AW214" i="1"/>
  <c r="AW213" i="1"/>
  <c r="AW212" i="1"/>
  <c r="AZ211" i="1"/>
  <c r="BA211" i="1" s="1"/>
  <c r="AW211" i="1"/>
  <c r="AF211" i="1"/>
  <c r="AG211" i="1" s="1"/>
  <c r="AH211" i="1" s="1"/>
  <c r="AI211" i="1" s="1"/>
  <c r="AJ211" i="1" s="1"/>
  <c r="M211" i="1"/>
  <c r="I211" i="1"/>
  <c r="AW210" i="1"/>
  <c r="AW209" i="1"/>
  <c r="AW208" i="1"/>
  <c r="AW207" i="1"/>
  <c r="AZ201" i="1"/>
  <c r="BA201" i="1" s="1"/>
  <c r="AW206" i="1"/>
  <c r="AW205" i="1"/>
  <c r="AW204" i="1"/>
  <c r="AW203" i="1"/>
  <c r="AW202" i="1"/>
  <c r="AW201" i="1"/>
  <c r="AF201" i="1"/>
  <c r="AG201" i="1" s="1"/>
  <c r="AH201" i="1" s="1"/>
  <c r="AI201" i="1" s="1"/>
  <c r="AJ201" i="1" s="1"/>
  <c r="M201" i="1"/>
  <c r="I201" i="1"/>
  <c r="AW200" i="1"/>
  <c r="AW199" i="1"/>
  <c r="AW198" i="1"/>
  <c r="AW197" i="1"/>
  <c r="AW196" i="1"/>
  <c r="AW195" i="1"/>
  <c r="AW194" i="1"/>
  <c r="AW193" i="1"/>
  <c r="AW192" i="1"/>
  <c r="AY191" i="1" s="1"/>
  <c r="AW191" i="1"/>
  <c r="AY196" i="1" s="1"/>
  <c r="AZ191" i="1" s="1"/>
  <c r="BA191" i="1" s="1"/>
  <c r="AF191" i="1"/>
  <c r="AG191" i="1" s="1"/>
  <c r="AH191" i="1" s="1"/>
  <c r="AI191" i="1" s="1"/>
  <c r="AJ191" i="1" s="1"/>
  <c r="M191" i="1"/>
  <c r="I191" i="1"/>
  <c r="AW190" i="1"/>
  <c r="AW189" i="1"/>
  <c r="AW188" i="1"/>
  <c r="AW187" i="1"/>
  <c r="AZ181" i="1"/>
  <c r="BA181" i="1" s="1"/>
  <c r="AW186" i="1"/>
  <c r="AW185" i="1"/>
  <c r="AW184" i="1"/>
  <c r="AW183" i="1"/>
  <c r="AW182" i="1"/>
  <c r="AW181" i="1"/>
  <c r="AF181" i="1"/>
  <c r="AG181" i="1" s="1"/>
  <c r="AH181" i="1" s="1"/>
  <c r="AI181" i="1" s="1"/>
  <c r="AJ181" i="1" s="1"/>
  <c r="M181" i="1"/>
  <c r="I181" i="1"/>
  <c r="AW180" i="1"/>
  <c r="AW179" i="1"/>
  <c r="AW178" i="1"/>
  <c r="AW177" i="1"/>
  <c r="AW176" i="1"/>
  <c r="AW175" i="1"/>
  <c r="AW174" i="1"/>
  <c r="AW173" i="1"/>
  <c r="AW172" i="1"/>
  <c r="AZ171" i="1"/>
  <c r="BA171" i="1" s="1"/>
  <c r="AW171" i="1"/>
  <c r="AF171" i="1"/>
  <c r="AG171" i="1" s="1"/>
  <c r="AH171" i="1" s="1"/>
  <c r="AI171" i="1" s="1"/>
  <c r="AJ171" i="1" s="1"/>
  <c r="M171" i="1"/>
  <c r="I171" i="1"/>
  <c r="AW170" i="1"/>
  <c r="AW169" i="1"/>
  <c r="AW168" i="1"/>
  <c r="AW167" i="1"/>
  <c r="AW166" i="1"/>
  <c r="AW165" i="1"/>
  <c r="AW164" i="1"/>
  <c r="AW163" i="1"/>
  <c r="AW162" i="1"/>
  <c r="AW161" i="1"/>
  <c r="AF161" i="1"/>
  <c r="AG161" i="1" s="1"/>
  <c r="AH161" i="1" s="1"/>
  <c r="AI161" i="1" s="1"/>
  <c r="AJ161" i="1" s="1"/>
  <c r="M161" i="1"/>
  <c r="I161" i="1"/>
  <c r="AW160" i="1"/>
  <c r="AW159" i="1"/>
  <c r="AW158" i="1"/>
  <c r="AW157" i="1"/>
  <c r="AW156" i="1"/>
  <c r="AW155" i="1"/>
  <c r="AW154" i="1"/>
  <c r="AW153" i="1"/>
  <c r="AW152" i="1"/>
  <c r="AZ151" i="1"/>
  <c r="BA151" i="1" s="1"/>
  <c r="AW151" i="1"/>
  <c r="AF151" i="1"/>
  <c r="AG151" i="1" s="1"/>
  <c r="AH151" i="1" s="1"/>
  <c r="AI151" i="1" s="1"/>
  <c r="AJ151" i="1" s="1"/>
  <c r="M151" i="1"/>
  <c r="I151" i="1"/>
  <c r="AW150" i="1"/>
  <c r="AW149" i="1"/>
  <c r="AW148" i="1"/>
  <c r="AW147" i="1"/>
  <c r="AW146" i="1"/>
  <c r="AW145" i="1"/>
  <c r="AW144" i="1"/>
  <c r="AW143" i="1"/>
  <c r="AW142" i="1"/>
  <c r="AZ141" i="1"/>
  <c r="BA141" i="1" s="1"/>
  <c r="AW141" i="1"/>
  <c r="AG141" i="1"/>
  <c r="AH141" i="1" s="1"/>
  <c r="AF141" i="1"/>
  <c r="M141" i="1"/>
  <c r="I141" i="1"/>
  <c r="AW140" i="1"/>
  <c r="AW139" i="1"/>
  <c r="AW138" i="1"/>
  <c r="AW137" i="1"/>
  <c r="AW136" i="1"/>
  <c r="AW135" i="1"/>
  <c r="AW134" i="1"/>
  <c r="AW133" i="1"/>
  <c r="AW132" i="1"/>
  <c r="AW131" i="1"/>
  <c r="AF131" i="1"/>
  <c r="AG131" i="1" s="1"/>
  <c r="AH131" i="1" s="1"/>
  <c r="M131" i="1"/>
  <c r="I131" i="1"/>
  <c r="AW130" i="1"/>
  <c r="AW129" i="1"/>
  <c r="AW128" i="1"/>
  <c r="AW127" i="1"/>
  <c r="AW126" i="1"/>
  <c r="AW125" i="1"/>
  <c r="AW124" i="1"/>
  <c r="AW123" i="1"/>
  <c r="AW122" i="1"/>
  <c r="AW121" i="1"/>
  <c r="AF121" i="1"/>
  <c r="AG121" i="1" s="1"/>
  <c r="AH121" i="1" s="1"/>
  <c r="M121" i="1"/>
  <c r="I121" i="1"/>
  <c r="AW120" i="1"/>
  <c r="AW119" i="1"/>
  <c r="AW118" i="1"/>
  <c r="AW117" i="1"/>
  <c r="AW116" i="1"/>
  <c r="AW115" i="1"/>
  <c r="AW114" i="1"/>
  <c r="AW113" i="1"/>
  <c r="AW112" i="1"/>
  <c r="AW111" i="1"/>
  <c r="AF111" i="1"/>
  <c r="AG111" i="1" s="1"/>
  <c r="AH111" i="1" s="1"/>
  <c r="M111" i="1"/>
  <c r="I111" i="1"/>
  <c r="AW110" i="1"/>
  <c r="AW109" i="1"/>
  <c r="AW108" i="1"/>
  <c r="AW107" i="1"/>
  <c r="AW106" i="1"/>
  <c r="AW105" i="1"/>
  <c r="AW104" i="1"/>
  <c r="AW103" i="1"/>
  <c r="AW102" i="1"/>
  <c r="AZ101" i="1"/>
  <c r="BA101" i="1" s="1"/>
  <c r="AW101" i="1"/>
  <c r="AF101" i="1"/>
  <c r="AG101" i="1" s="1"/>
  <c r="AH101" i="1" s="1"/>
  <c r="M101" i="1"/>
  <c r="I101" i="1"/>
  <c r="AW100" i="1"/>
  <c r="AW99" i="1"/>
  <c r="AW98" i="1"/>
  <c r="AW97" i="1"/>
  <c r="AW96" i="1"/>
  <c r="AW95" i="1"/>
  <c r="AW94" i="1"/>
  <c r="AW93" i="1"/>
  <c r="AW92" i="1"/>
  <c r="AW91" i="1"/>
  <c r="AY96" i="1" s="1"/>
  <c r="AZ91" i="1" s="1"/>
  <c r="BA91" i="1" s="1"/>
  <c r="AF91" i="1"/>
  <c r="AG91" i="1" s="1"/>
  <c r="AH91" i="1" s="1"/>
  <c r="M91" i="1"/>
  <c r="I91" i="1"/>
  <c r="AW90" i="1"/>
  <c r="AW89" i="1"/>
  <c r="AW88" i="1"/>
  <c r="AW87" i="1"/>
  <c r="AW86" i="1"/>
  <c r="AW85" i="1"/>
  <c r="AW84" i="1"/>
  <c r="AW83" i="1"/>
  <c r="AW82" i="1"/>
  <c r="AZ81" i="1"/>
  <c r="BA81" i="1" s="1"/>
  <c r="AW81" i="1"/>
  <c r="AY81" i="1" s="1"/>
  <c r="AF81" i="1"/>
  <c r="AG81" i="1" s="1"/>
  <c r="AH81" i="1" s="1"/>
  <c r="M81" i="1"/>
  <c r="I81" i="1"/>
  <c r="I71" i="1"/>
  <c r="I51" i="1"/>
  <c r="I61" i="1"/>
  <c r="I31" i="1"/>
  <c r="I41" i="1"/>
  <c r="I21" i="1"/>
  <c r="I11" i="1"/>
  <c r="AW80" i="1"/>
  <c r="AY71" i="1" s="1"/>
  <c r="AW79" i="1"/>
  <c r="AW78" i="1"/>
  <c r="AW77" i="1"/>
  <c r="AW76" i="1"/>
  <c r="AW75" i="1"/>
  <c r="AW74" i="1"/>
  <c r="AW73" i="1"/>
  <c r="AW72" i="1"/>
  <c r="AW71" i="1"/>
  <c r="AZ71" i="1" s="1"/>
  <c r="BA71" i="1" s="1"/>
  <c r="AF71" i="1"/>
  <c r="AG71" i="1" s="1"/>
  <c r="AH71" i="1" s="1"/>
  <c r="AI71" i="1" s="1"/>
  <c r="AJ71" i="1" s="1"/>
  <c r="M71" i="1"/>
  <c r="AW70" i="1"/>
  <c r="AW69" i="1"/>
  <c r="AW68" i="1"/>
  <c r="AW67" i="1"/>
  <c r="AW66" i="1"/>
  <c r="AW65" i="1"/>
  <c r="AW64" i="1"/>
  <c r="AW63" i="1"/>
  <c r="AW62" i="1"/>
  <c r="AW61" i="1"/>
  <c r="AZ61" i="1" s="1"/>
  <c r="BA61" i="1" s="1"/>
  <c r="AF61" i="1"/>
  <c r="AG61" i="1" s="1"/>
  <c r="AH61" i="1" s="1"/>
  <c r="M61" i="1"/>
  <c r="AW60" i="1"/>
  <c r="AW59" i="1"/>
  <c r="AW58" i="1"/>
  <c r="AW57" i="1"/>
  <c r="AW56" i="1"/>
  <c r="AW55" i="1"/>
  <c r="AW54" i="1"/>
  <c r="AW53" i="1"/>
  <c r="AW52" i="1"/>
  <c r="AW51" i="1"/>
  <c r="AF51" i="1"/>
  <c r="AG51" i="1" s="1"/>
  <c r="AH51" i="1" s="1"/>
  <c r="M51" i="1"/>
  <c r="AW50" i="1"/>
  <c r="AW49" i="1"/>
  <c r="AW48" i="1"/>
  <c r="AW47" i="1"/>
  <c r="AW46" i="1"/>
  <c r="AW45" i="1"/>
  <c r="AW44" i="1"/>
  <c r="AW43" i="1"/>
  <c r="AW42" i="1"/>
  <c r="AY46" i="1" s="1"/>
  <c r="AW41" i="1"/>
  <c r="AF41" i="1"/>
  <c r="AG41" i="1" s="1"/>
  <c r="AH41" i="1" s="1"/>
  <c r="AI41" i="1" s="1"/>
  <c r="AJ41" i="1" s="1"/>
  <c r="M41" i="1"/>
  <c r="AW40" i="1"/>
  <c r="AW39" i="1"/>
  <c r="AW38" i="1"/>
  <c r="AW37" i="1"/>
  <c r="AW36" i="1"/>
  <c r="AW35" i="1"/>
  <c r="AW34" i="1"/>
  <c r="AW33" i="1"/>
  <c r="AW32" i="1"/>
  <c r="AW31" i="1"/>
  <c r="AF31" i="1"/>
  <c r="AG31" i="1" s="1"/>
  <c r="AH31" i="1" s="1"/>
  <c r="AI31" i="1" s="1"/>
  <c r="AJ31" i="1" s="1"/>
  <c r="M31" i="1"/>
  <c r="AW30" i="1"/>
  <c r="AW29" i="1"/>
  <c r="AW28" i="1"/>
  <c r="AW27" i="1"/>
  <c r="AW26" i="1"/>
  <c r="AW25" i="1"/>
  <c r="AW24" i="1"/>
  <c r="AW23" i="1"/>
  <c r="AW22" i="1"/>
  <c r="AW21" i="1"/>
  <c r="AZ21" i="1" s="1"/>
  <c r="BA21" i="1" s="1"/>
  <c r="AF21" i="1"/>
  <c r="AG21" i="1" s="1"/>
  <c r="AH21" i="1" s="1"/>
  <c r="M21" i="1"/>
  <c r="AY131" i="1" l="1"/>
  <c r="AY166" i="1"/>
  <c r="AZ161" i="1" s="1"/>
  <c r="BA161" i="1" s="1"/>
  <c r="AY36" i="1"/>
  <c r="AZ31" i="1" s="1"/>
  <c r="BA31" i="1" s="1"/>
  <c r="AZ51" i="1"/>
  <c r="BA51" i="1" s="1"/>
  <c r="AY51" i="1"/>
  <c r="AY91" i="1"/>
  <c r="BB91" i="1" s="1"/>
  <c r="AY136" i="1"/>
  <c r="AZ131" i="1" s="1"/>
  <c r="BA131" i="1" s="1"/>
  <c r="AY126" i="1"/>
  <c r="AZ121" i="1" s="1"/>
  <c r="BA121" i="1" s="1"/>
  <c r="AY116" i="1"/>
  <c r="AZ111" i="1" s="1"/>
  <c r="BA111" i="1" s="1"/>
  <c r="AZ41" i="1"/>
  <c r="BA41" i="1" s="1"/>
  <c r="AY41" i="1"/>
  <c r="BB41" i="1" s="1"/>
  <c r="BB161" i="1"/>
  <c r="BB181" i="1"/>
  <c r="BB201" i="1"/>
  <c r="BB151" i="1"/>
  <c r="BB171" i="1"/>
  <c r="BB191" i="1"/>
  <c r="BB211" i="1"/>
  <c r="AI91" i="1"/>
  <c r="AJ91" i="1" s="1"/>
  <c r="BB111" i="1"/>
  <c r="AI111" i="1"/>
  <c r="AJ111" i="1" s="1"/>
  <c r="BB131" i="1"/>
  <c r="AI131" i="1"/>
  <c r="AJ131" i="1" s="1"/>
  <c r="BB81" i="1"/>
  <c r="AI81" i="1"/>
  <c r="AJ81" i="1" s="1"/>
  <c r="BB101" i="1"/>
  <c r="AI101" i="1"/>
  <c r="AJ101" i="1" s="1"/>
  <c r="BB121" i="1"/>
  <c r="AI121" i="1"/>
  <c r="AJ121" i="1" s="1"/>
  <c r="BB141" i="1"/>
  <c r="AI141" i="1"/>
  <c r="AJ141" i="1" s="1"/>
  <c r="BB71" i="1"/>
  <c r="BB61" i="1"/>
  <c r="AI61" i="1"/>
  <c r="AJ61" i="1" s="1"/>
  <c r="BB51" i="1"/>
  <c r="AI51" i="1"/>
  <c r="AJ51" i="1" s="1"/>
  <c r="BB31" i="1"/>
  <c r="BB21" i="1"/>
  <c r="AI21" i="1"/>
  <c r="AJ21" i="1" s="1"/>
  <c r="BD191" i="1" l="1"/>
  <c r="BE191" i="1" s="1"/>
  <c r="BF191" i="1" s="1"/>
  <c r="BC191" i="1"/>
  <c r="BD151" i="1"/>
  <c r="BE151" i="1" s="1"/>
  <c r="BF151" i="1" s="1"/>
  <c r="BC151" i="1"/>
  <c r="BD181" i="1"/>
  <c r="BE181" i="1" s="1"/>
  <c r="BF181" i="1" s="1"/>
  <c r="BC181" i="1"/>
  <c r="BD211" i="1"/>
  <c r="BE211" i="1" s="1"/>
  <c r="BF211" i="1" s="1"/>
  <c r="BC211" i="1"/>
  <c r="BD171" i="1"/>
  <c r="BE171" i="1" s="1"/>
  <c r="BF171" i="1" s="1"/>
  <c r="BC171" i="1"/>
  <c r="BD201" i="1"/>
  <c r="BE201" i="1" s="1"/>
  <c r="BF201" i="1" s="1"/>
  <c r="BC201" i="1"/>
  <c r="BD161" i="1"/>
  <c r="BE161" i="1" s="1"/>
  <c r="BF161" i="1" s="1"/>
  <c r="BC161" i="1"/>
  <c r="BC141" i="1"/>
  <c r="BD141" i="1"/>
  <c r="BE141" i="1" s="1"/>
  <c r="BF141" i="1" s="1"/>
  <c r="BC121" i="1"/>
  <c r="BD121" i="1"/>
  <c r="BE121" i="1" s="1"/>
  <c r="BF121" i="1" s="1"/>
  <c r="BC101" i="1"/>
  <c r="BD101" i="1"/>
  <c r="BE101" i="1" s="1"/>
  <c r="BF101" i="1" s="1"/>
  <c r="BC81" i="1"/>
  <c r="BD81" i="1"/>
  <c r="BE81" i="1" s="1"/>
  <c r="BF81" i="1" s="1"/>
  <c r="BC131" i="1"/>
  <c r="BD131" i="1"/>
  <c r="BE131" i="1" s="1"/>
  <c r="BF131" i="1" s="1"/>
  <c r="BC111" i="1"/>
  <c r="BD111" i="1"/>
  <c r="BE111" i="1" s="1"/>
  <c r="BF111" i="1" s="1"/>
  <c r="BC91" i="1"/>
  <c r="BD91" i="1"/>
  <c r="BE91" i="1" s="1"/>
  <c r="BF91" i="1" s="1"/>
  <c r="BD71" i="1"/>
  <c r="BE71" i="1" s="1"/>
  <c r="BF71" i="1" s="1"/>
  <c r="BC71" i="1"/>
  <c r="BC61" i="1"/>
  <c r="BD61" i="1"/>
  <c r="BE61" i="1" s="1"/>
  <c r="BF61" i="1" s="1"/>
  <c r="BC51" i="1"/>
  <c r="BD51" i="1"/>
  <c r="BE51" i="1" s="1"/>
  <c r="BF51" i="1" s="1"/>
  <c r="BD41" i="1"/>
  <c r="BE41" i="1" s="1"/>
  <c r="BF41" i="1" s="1"/>
  <c r="BC41" i="1"/>
  <c r="BD31" i="1"/>
  <c r="BE31" i="1" s="1"/>
  <c r="BF31" i="1" s="1"/>
  <c r="BC31" i="1"/>
  <c r="BC21" i="1"/>
  <c r="BD21" i="1"/>
  <c r="BE21" i="1" s="1"/>
  <c r="BF21" i="1" s="1"/>
  <c r="AW11" i="1" l="1"/>
  <c r="AY11" i="1" s="1"/>
  <c r="AW12" i="1"/>
  <c r="AY16" i="1" s="1"/>
  <c r="AZ11" i="1" s="1"/>
  <c r="BA11" i="1" s="1"/>
  <c r="AW13" i="1"/>
  <c r="AW14" i="1"/>
  <c r="AW15" i="1"/>
  <c r="AW16" i="1"/>
  <c r="AW17" i="1"/>
  <c r="AW18" i="1"/>
  <c r="AW19" i="1"/>
  <c r="AW20" i="1"/>
  <c r="AF11" i="1"/>
  <c r="M11" i="1"/>
  <c r="AG11" i="1" l="1"/>
  <c r="AH11" i="1" s="1"/>
  <c r="AI11" i="1" l="1"/>
  <c r="AJ11" i="1" s="1"/>
  <c r="BB11" i="1"/>
  <c r="BC11" i="1" s="1"/>
  <c r="BD11" i="1" l="1"/>
  <c r="BE11" i="1" s="1"/>
  <c r="BF11" i="1" s="1"/>
</calcChain>
</file>

<file path=xl/comments1.xml><?xml version="1.0" encoding="utf-8"?>
<comments xmlns="http://schemas.openxmlformats.org/spreadsheetml/2006/main">
  <authors>
    <author>Alfonso Antonio de Jesus Barrios Perea</author>
  </authors>
  <commentList>
    <comment ref="K7" authorId="0" shapeId="0">
      <text>
        <r>
          <rPr>
            <sz val="8"/>
            <color indexed="81"/>
            <rFont val="Arial"/>
            <family val="2"/>
          </rPr>
          <t>Son los efectos ocasionados por la ocurrencia de un riesgo que afecta los objetivos o procesos de la entidad. Pueden ser una pérdida, un daño, un perjuicio, un detrimento.</t>
        </r>
      </text>
    </comment>
    <comment ref="N10" authorId="0" shapeId="0">
      <text>
        <r>
          <rPr>
            <sz val="8"/>
            <color indexed="81"/>
            <rFont val="Arial"/>
            <family val="2"/>
          </rPr>
          <t>¿Afectar al grupo de funcionarios del proceso?</t>
        </r>
      </text>
    </comment>
    <comment ref="O10" authorId="0" shapeId="0">
      <text>
        <r>
          <rPr>
            <sz val="8"/>
            <color indexed="81"/>
            <rFont val="Arial"/>
            <family val="2"/>
          </rPr>
          <t>¿Afectar el cumplimiento de metas y objetivos de la dependencia?</t>
        </r>
      </text>
    </comment>
    <comment ref="P10" authorId="0" shapeId="0">
      <text>
        <r>
          <rPr>
            <sz val="8"/>
            <color indexed="81"/>
            <rFont val="Arial"/>
            <family val="2"/>
          </rPr>
          <t>¿Afectar el cumplimiento de misión de la Entidad?</t>
        </r>
      </text>
    </comment>
    <comment ref="Q10" authorId="0" shapeId="0">
      <text>
        <r>
          <rPr>
            <sz val="8"/>
            <color indexed="81"/>
            <rFont val="Arial"/>
            <family val="2"/>
          </rPr>
          <t>¿Afectar el cumplimiento de la misión del sector al que pertenece la Entidad?</t>
        </r>
      </text>
    </comment>
    <comment ref="R10" authorId="0" shapeId="0">
      <text>
        <r>
          <rPr>
            <sz val="8"/>
            <color indexed="81"/>
            <rFont val="Arial"/>
            <family val="2"/>
          </rPr>
          <t>¿Generar pérdida de confianza de la Entidad, afectando su reputación?</t>
        </r>
      </text>
    </comment>
    <comment ref="S10" authorId="0" shapeId="0">
      <text>
        <r>
          <rPr>
            <sz val="8"/>
            <color indexed="81"/>
            <rFont val="Arial"/>
            <family val="2"/>
          </rPr>
          <t>¿Generar pérdida de recursos económicos?</t>
        </r>
      </text>
    </comment>
    <comment ref="T10" authorId="0" shapeId="0">
      <text>
        <r>
          <rPr>
            <sz val="8"/>
            <color indexed="81"/>
            <rFont val="Arial"/>
            <family val="2"/>
          </rPr>
          <t>¿Afectar la generación de los productos o la prestación de servicios?</t>
        </r>
      </text>
    </comment>
    <comment ref="U10" authorId="0" shapeId="0">
      <text>
        <r>
          <rPr>
            <sz val="8"/>
            <color indexed="81"/>
            <rFont val="Arial"/>
            <family val="2"/>
          </rPr>
          <t>¿Dar lugar al detrimento de calidad de vida de la comunidad por la pérdida del bien o servicios o los recursos públicos?</t>
        </r>
      </text>
    </comment>
    <comment ref="V10" authorId="0" shapeId="0">
      <text>
        <r>
          <rPr>
            <sz val="8"/>
            <color indexed="81"/>
            <rFont val="Arial"/>
            <family val="2"/>
          </rPr>
          <t>¿Generar pérdida de información de la Entidad?</t>
        </r>
      </text>
    </comment>
    <comment ref="W10" authorId="0" shapeId="0">
      <text>
        <r>
          <rPr>
            <sz val="8"/>
            <color indexed="81"/>
            <rFont val="Arial"/>
            <family val="2"/>
          </rPr>
          <t>¿Generar intervención de los órganos de control, de la Fiscalía, u otro ente?</t>
        </r>
      </text>
    </comment>
    <comment ref="X10" authorId="0" shapeId="0">
      <text>
        <r>
          <rPr>
            <sz val="8"/>
            <color indexed="81"/>
            <rFont val="Arial"/>
            <family val="2"/>
          </rPr>
          <t>¿Dar lugar a procesos sancionatorios?</t>
        </r>
      </text>
    </comment>
    <comment ref="Y10" authorId="0" shapeId="0">
      <text>
        <r>
          <rPr>
            <sz val="8"/>
            <color indexed="81"/>
            <rFont val="Arial"/>
            <family val="2"/>
          </rPr>
          <t>¿Dar lugar a procesos disciplinarios?</t>
        </r>
      </text>
    </comment>
    <comment ref="Z10" authorId="0" shapeId="0">
      <text>
        <r>
          <rPr>
            <sz val="8"/>
            <color indexed="81"/>
            <rFont val="Arial"/>
            <family val="2"/>
          </rPr>
          <t>¿Dar lugar a procesos fiscales?</t>
        </r>
      </text>
    </comment>
    <comment ref="AA10" authorId="0" shapeId="0">
      <text>
        <r>
          <rPr>
            <sz val="8"/>
            <color indexed="81"/>
            <rFont val="Arial"/>
            <family val="2"/>
          </rPr>
          <t>¿Dar lugar a procesos penales?</t>
        </r>
      </text>
    </comment>
    <comment ref="AB10" authorId="0" shapeId="0">
      <text>
        <r>
          <rPr>
            <sz val="8"/>
            <color indexed="81"/>
            <rFont val="Arial"/>
            <family val="2"/>
          </rPr>
          <t>¿Generar pérdida de credibilidad del sector?</t>
        </r>
      </text>
    </comment>
    <comment ref="AC10" authorId="0" shapeId="0">
      <text>
        <r>
          <rPr>
            <sz val="8"/>
            <color indexed="81"/>
            <rFont val="Arial"/>
            <family val="2"/>
          </rPr>
          <t>¿Ocasionar lesiones físicas o pérdida de vidas humanas?</t>
        </r>
      </text>
    </comment>
    <comment ref="AD10" authorId="0" shapeId="0">
      <text>
        <r>
          <rPr>
            <sz val="8"/>
            <color indexed="81"/>
            <rFont val="Arial"/>
            <family val="2"/>
          </rPr>
          <t>¿Afectar la imagen regional?</t>
        </r>
      </text>
    </comment>
    <comment ref="AE10" authorId="0" shapeId="0">
      <text>
        <r>
          <rPr>
            <sz val="8"/>
            <color indexed="81"/>
            <rFont val="Arial"/>
            <family val="2"/>
          </rPr>
          <t>¿Afectar la imagen nacional?</t>
        </r>
      </text>
    </comment>
    <comment ref="AP10" authorId="0" shapeId="0">
      <text>
        <r>
          <rPr>
            <sz val="8"/>
            <color indexed="81"/>
            <rFont val="Arial"/>
            <family val="2"/>
          </rPr>
          <t>¿Existen manuales, instructivos o procedimientos para el manejo del control?</t>
        </r>
      </text>
    </comment>
    <comment ref="AQ10" authorId="0" shapeId="0">
      <text>
        <r>
          <rPr>
            <sz val="8"/>
            <color indexed="81"/>
            <rFont val="Arial"/>
            <family val="2"/>
          </rPr>
          <t>¿Está(n) definido(s) el(los) responsable(s) de la ejecución del control y del seguimiento?</t>
        </r>
      </text>
    </comment>
    <comment ref="AR10" authorId="0" shapeId="0">
      <text>
        <r>
          <rPr>
            <sz val="8"/>
            <color indexed="81"/>
            <rFont val="Arial"/>
            <family val="2"/>
          </rPr>
          <t>¿El control es automático?</t>
        </r>
      </text>
    </comment>
    <comment ref="AS10" authorId="0" shapeId="0">
      <text>
        <r>
          <rPr>
            <sz val="8"/>
            <color indexed="81"/>
            <rFont val="Arial"/>
            <family val="2"/>
          </rPr>
          <t>¿El control es manual?</t>
        </r>
      </text>
    </comment>
    <comment ref="AT10" authorId="0" shapeId="0">
      <text>
        <r>
          <rPr>
            <sz val="8"/>
            <color indexed="81"/>
            <rFont val="Arial"/>
            <family val="2"/>
          </rPr>
          <t>¿La frecuencia de ejecución del control y seguimiento es adecuada?</t>
        </r>
      </text>
    </comment>
    <comment ref="AU10" authorId="0" shapeId="0">
      <text>
        <r>
          <rPr>
            <sz val="8"/>
            <color indexed="81"/>
            <rFont val="Arial"/>
            <family val="2"/>
          </rPr>
          <t>¿Se cuenta con evidencias de la ejecución y seguimiento del control?</t>
        </r>
      </text>
    </comment>
    <comment ref="AV10" authorId="0" shapeId="0">
      <text>
        <r>
          <rPr>
            <sz val="8"/>
            <color indexed="81"/>
            <rFont val="Arial"/>
            <family val="2"/>
          </rPr>
          <t>¿En el tiempo que lleva la herramienta ha demostrado ser efectiva?</t>
        </r>
      </text>
    </comment>
  </commentList>
</comments>
</file>

<file path=xl/sharedStrings.xml><?xml version="1.0" encoding="utf-8"?>
<sst xmlns="http://schemas.openxmlformats.org/spreadsheetml/2006/main" count="2029" uniqueCount="318">
  <si>
    <t>IDENTIFICACIÓN DEL RIESGO</t>
  </si>
  <si>
    <t>VALORACIÓN DEL RIESGO DE CORRUPCIÓN</t>
  </si>
  <si>
    <t>PROCESO</t>
  </si>
  <si>
    <t>CONSECUENCIA</t>
  </si>
  <si>
    <t>ANÁLISIS DEL RIESGO</t>
  </si>
  <si>
    <t>VALORACIÓN DEL RIESGO</t>
  </si>
  <si>
    <t>RIESGO INHERENTE</t>
  </si>
  <si>
    <t>RIESGO RESIDUAL</t>
  </si>
  <si>
    <t>ACCIONES ASOCIADAS AL CONTROL</t>
  </si>
  <si>
    <t>PROBABILIDAD</t>
  </si>
  <si>
    <t>IMPACTO</t>
  </si>
  <si>
    <t>NIVEL DEL RIESGO</t>
  </si>
  <si>
    <t>CONTROLES</t>
  </si>
  <si>
    <t>ACCIONES</t>
  </si>
  <si>
    <t>REGISTRO</t>
  </si>
  <si>
    <t>Administración del Sistema Integrado de Gestión</t>
  </si>
  <si>
    <t xml:space="preserve">Atención al Ciudadano </t>
  </si>
  <si>
    <t>Comunicación Institucional</t>
  </si>
  <si>
    <t xml:space="preserve">Direccionamiento Estratégico </t>
  </si>
  <si>
    <t xml:space="preserve">Gestión Adquisición de Bienes Inmuebles </t>
  </si>
  <si>
    <t xml:space="preserve">Gestión de Administración de Bienes </t>
  </si>
  <si>
    <t>Gestión de búsqueda y salvamento aéreo.</t>
  </si>
  <si>
    <t>Gestión de Certificaciones y Permisos</t>
  </si>
  <si>
    <t xml:space="preserve">Gestión de Contratación </t>
  </si>
  <si>
    <t xml:space="preserve">Gestión de Evaluación y Asesoría al Sistema de Control Interno </t>
  </si>
  <si>
    <t xml:space="preserve">Gestión de Información Aeronáutica </t>
  </si>
  <si>
    <t xml:space="preserve">Gestión de Infraestructura Aeroportuaria </t>
  </si>
  <si>
    <t>Gestión de inspección, vigilancia y control</t>
  </si>
  <si>
    <t>Gestión de investigación de accidentes e incidentes aéreos</t>
  </si>
  <si>
    <t>Gestión de investigaciones disciplinarias</t>
  </si>
  <si>
    <t xml:space="preserve">Gestión de la Educación </t>
  </si>
  <si>
    <t>Gestión de Licencias Aeronáuticas</t>
  </si>
  <si>
    <t xml:space="preserve">Gestión de Meteorología Aeronáutica </t>
  </si>
  <si>
    <t xml:space="preserve">Gestión de Políticas Aerocomerciales </t>
  </si>
  <si>
    <t>Gestión de Registro</t>
  </si>
  <si>
    <t>Gestión de Regulación y Reglamentación</t>
  </si>
  <si>
    <t xml:space="preserve">Gestión de salvamento y extinción de incendios </t>
  </si>
  <si>
    <t xml:space="preserve">Gestión de Seguridad y Salud en el trabajo </t>
  </si>
  <si>
    <t xml:space="preserve">Gestión de servicios aeroportuarios </t>
  </si>
  <si>
    <t xml:space="preserve">Gestión de Servicios de Tránsito Aéreo </t>
  </si>
  <si>
    <t xml:space="preserve">Gestión de Talento Humano </t>
  </si>
  <si>
    <t>Gestión de Tecnología CNS / MET / ENERGÍA / AYUDAS VISUALES</t>
  </si>
  <si>
    <t xml:space="preserve">Gestión de tecnologías de la Información </t>
  </si>
  <si>
    <t>Gestión del espacio Aéreo</t>
  </si>
  <si>
    <t>Gestión documental y de archivo</t>
  </si>
  <si>
    <t xml:space="preserve">Gestión Financiera </t>
  </si>
  <si>
    <t xml:space="preserve">Gestión Información Sectorial </t>
  </si>
  <si>
    <t xml:space="preserve">Gestión Jurídica </t>
  </si>
  <si>
    <t>Acción u omisión</t>
  </si>
  <si>
    <t>Uso del poder</t>
  </si>
  <si>
    <t>Desviación de la gestión de lo público</t>
  </si>
  <si>
    <t>Beneficio privado</t>
  </si>
  <si>
    <t>COMPONENTES</t>
  </si>
  <si>
    <t>-</t>
  </si>
  <si>
    <r>
      <rPr>
        <b/>
        <sz val="10"/>
        <color theme="0"/>
        <rFont val="Arial"/>
        <family val="2"/>
      </rPr>
      <t>CAUSAS</t>
    </r>
    <r>
      <rPr>
        <sz val="10"/>
        <color theme="0"/>
        <rFont val="Arial"/>
        <family val="2"/>
      </rPr>
      <t xml:space="preserve">
</t>
    </r>
    <r>
      <rPr>
        <sz val="7"/>
        <color theme="0"/>
        <rFont val="Arial"/>
        <family val="2"/>
      </rPr>
      <t xml:space="preserve"> A partir de los factores internos y externos, se determinan los agentes que pueden originar prácticas corruptas.</t>
    </r>
  </si>
  <si>
    <r>
      <rPr>
        <b/>
        <sz val="10"/>
        <color theme="0"/>
        <rFont val="Arial"/>
        <family val="2"/>
      </rPr>
      <t>RIESGO</t>
    </r>
    <r>
      <rPr>
        <sz val="10"/>
        <color theme="1"/>
        <rFont val="Arial"/>
        <family val="2"/>
      </rPr>
      <t/>
    </r>
  </si>
  <si>
    <r>
      <rPr>
        <b/>
        <sz val="10"/>
        <color theme="0"/>
        <rFont val="Arial"/>
        <family val="2"/>
      </rPr>
      <t>DESCRIPCIÓN DEL RIESGO</t>
    </r>
    <r>
      <rPr>
        <sz val="10"/>
        <color theme="0"/>
        <rFont val="Arial"/>
        <family val="2"/>
      </rPr>
      <t xml:space="preserve">
</t>
    </r>
    <r>
      <rPr>
        <sz val="8"/>
        <color theme="0"/>
        <rFont val="Arial"/>
        <family val="2"/>
      </rPr>
      <t xml:space="preserve">Si se cumplen con los 4 componentes del riesgo, es </t>
    </r>
    <r>
      <rPr>
        <b/>
        <sz val="8"/>
        <color theme="0"/>
        <rFont val="Arial"/>
        <family val="2"/>
      </rPr>
      <t>riesgo de corrupcion</t>
    </r>
    <r>
      <rPr>
        <sz val="8"/>
        <color theme="0"/>
        <rFont val="Arial"/>
        <family val="2"/>
      </rPr>
      <t>, de lo contrario es</t>
    </r>
    <r>
      <rPr>
        <b/>
        <sz val="8"/>
        <color theme="0"/>
        <rFont val="Arial"/>
        <family val="2"/>
      </rPr>
      <t xml:space="preserve"> riesgo de gestion</t>
    </r>
  </si>
  <si>
    <t>OBJETIVO DEL PROCESO</t>
  </si>
  <si>
    <t>RESULTADO</t>
  </si>
  <si>
    <t>Responder las preguntas que se encuentran en los comentarios de los numerales del 1 al 18</t>
  </si>
  <si>
    <t>ZONA DE RIESGO DE CORRUPCIÓN</t>
  </si>
  <si>
    <t>Naturaleza del control</t>
  </si>
  <si>
    <t>Criterios para la evaluación del Control</t>
  </si>
  <si>
    <t>#</t>
  </si>
  <si>
    <t>Descripción del Control</t>
  </si>
  <si>
    <t>Evaluación del Control</t>
  </si>
  <si>
    <t>FORMATO</t>
  </si>
  <si>
    <t>Resultados</t>
  </si>
  <si>
    <t>Promedio Preventivo</t>
  </si>
  <si>
    <t>Promedio Detectivo + Correctivo</t>
  </si>
  <si>
    <t xml:space="preserve"> - </t>
  </si>
  <si>
    <t>Recomendación de Tratamiento</t>
  </si>
  <si>
    <t>Periodicidad del Control</t>
  </si>
  <si>
    <t>Cargo Responsable del Control</t>
  </si>
  <si>
    <t>MAPA DE RIESGOS DE CORRUPCIÓN</t>
  </si>
  <si>
    <t>Principio de Procedencia: 1012.028.1</t>
  </si>
  <si>
    <t xml:space="preserve">Establecer las políticas, estrategias, planes, programas y proyectos a corto, mediano y largo plazo, con el propósito de lograr el desarrollo ordenado de la aviación civil, de la industria aérea, la infraestructura aeronáutica y aeroportuaria, cumpliendo con los estándares de seguridad operacional Nacional e internacional y así contribuir al logro de las metas del Plan Sectorial. </t>
  </si>
  <si>
    <t>SI</t>
  </si>
  <si>
    <t>Que las decisiones estratégicas, los planes, programas y proyectos se definan para obtener un beneficio particular</t>
  </si>
  <si>
    <r>
      <t xml:space="preserve">1. Afectación en el cumplimiento de la misión de la Entidad.
2. Afectación de la imagen de la Entidad y del sector.
</t>
    </r>
    <r>
      <rPr>
        <sz val="10"/>
        <color theme="9"/>
        <rFont val="Arial"/>
        <family val="2"/>
      </rPr>
      <t xml:space="preserve">3. Incumplimiento de planes programas y proyectos de la Entidad
4. Incumplimiento de los objetivos institucionales.
</t>
    </r>
    <r>
      <rPr>
        <sz val="10"/>
        <color theme="1"/>
        <rFont val="Arial"/>
        <family val="2"/>
      </rPr>
      <t xml:space="preserve">
5. Observaciones de organismos internacionales del sector aéreo.
6. Sanciones de entes de control
7. Detrimento patrimonial</t>
    </r>
  </si>
  <si>
    <t>NO</t>
  </si>
  <si>
    <t xml:space="preserve"> Canales disponibles para PQRSD  /  Línea anticorrupción disponible  / Oficina Atención Ciudadano  (PQRSD)  / Pag Web / Veeduria ciudadana / Rendición de Cuentas</t>
  </si>
  <si>
    <t>Articulación y seguimiento: Plan Nacional de Desarrollo PND , Plan Sectorial ,  Plan de Navegación Aérea PNA,  Plan Estratégico Institucional  PEI, Plan de acción</t>
  </si>
  <si>
    <t xml:space="preserve">Actualización a la Planeación Estratégica de la Entidad. </t>
  </si>
  <si>
    <t>Controles Automáticos : Sistemas de información SPI Seguimiento a proyectos de Inversión, SUIFP Sistema Unico de Información Finanzas Publicas; SINERGIA  Sistema de metas de Gobierno</t>
  </si>
  <si>
    <t xml:space="preserve">Auditorías Entes de control interno y externo . (OCI- CGR)  (1, 2, 4,5  ) </t>
  </si>
  <si>
    <t>Meritocracia  / Manual de Funciones, competencias, y responsabilidades definidas      ( 3 ,6 )</t>
  </si>
  <si>
    <t>Comité Directivo: Seguimiento  cumplimiento  metas, planes, programas y proyectos (Actas) .</t>
  </si>
  <si>
    <t>Seguimiento mensual al comportamiento de los indicadores institucionales.</t>
  </si>
  <si>
    <t>Coordinador de atencion al ciudadano / Comité Directivo</t>
  </si>
  <si>
    <t>Por Tramite</t>
  </si>
  <si>
    <t>Correctivo</t>
  </si>
  <si>
    <t>Jefe Oficina Asesora de Planeacion / Comité Directivo</t>
  </si>
  <si>
    <t>Semestral</t>
  </si>
  <si>
    <t>Preventivo</t>
  </si>
  <si>
    <t>Trimestral</t>
  </si>
  <si>
    <t>Elaborar, recopilar, publicar y distribuir la información meteorológica aeronáutica, de manera oportuna, veraz y confiable, con el propósito de contribuir en la seguridad operacional y eficiencia de la navegación aérea.</t>
  </si>
  <si>
    <t>Precisiones: La información meteorológica es de dominio público, el ciudadano puede consultar y obtener información meteorológica en tiempo real de: Imágenes Satelitales, Imágenes de radar, mapas alfanuméricos y reportes meteorológicos de aeródromo, así como los pronósticos de área terminal de los aeropuertos que ameritan.
 La infomación que produce la Aeronáutica Civil, está direccionada a Bancos Internacionales de Información Meteorológica, la cual es publicada mundialmente.
Si Colombia no cumple con la transmisión de la información internacionalmente, la OACI genera discrepancias.
 Dado lo anterior, en este proceso no se detecta acción y omisión, usos del porder, desviación de la gestión de lo público para obetener un beneficio particular.</t>
  </si>
  <si>
    <t xml:space="preserve"> Elaborar las cartas aeronáuticas oficiales, mediante los Reglamentos Aeronáuticos de Colombia y los procedimientos que de estos de deriven, para la planificación y gestión de las operaciones aéreas relativas a las fases de vuelo, incluyendo despegue, aterrizaje y las cartas destinadas a la navegación aérea. </t>
  </si>
  <si>
    <t>Intereses y presión política, buscando omitir los parámetros legales.
 Falta de valores y principios del Funcionario Público, en espera de un beneficio personal.</t>
  </si>
  <si>
    <t>Que se dé trámite a una solicitud de organización del espacio aéreo por presión externa para beneficio particular.</t>
  </si>
  <si>
    <t xml:space="preserve"> Se afecta directamente al cliente y  se pueden presentar actos de interferencia ilicita.</t>
  </si>
  <si>
    <t xml:space="preserve"> - Seguimiento al procedimiento.</t>
  </si>
  <si>
    <t xml:space="preserve">Coordinador Grupo </t>
  </si>
  <si>
    <t xml:space="preserve"> - Seguimiento al plan de trabajo </t>
  </si>
  <si>
    <t xml:space="preserve"> - Control de metadatos</t>
  </si>
  <si>
    <t xml:space="preserve">Administrar, gestionar y asesorar en la implementación, mantenimiento y actualización del Sistema Integrado de Gestión de la Entidad, dictando las directrices que aseguren su conveniencia, adecuación, eficacia, eficiencia, efectividad, así como participar en la elaboración de los actos administrativos de cambios organizacionales, contribuyendo a mejorar la satisfacción del clientes y el desempeño institucional. </t>
  </si>
  <si>
    <t>Falta de valores del servidor publico
Investigaciones disciplinarias, fiscales o penales a los servidores públicos, que lleven a la alteración de documentos en el aplicativo ISOLUCION
Trafico de influencias.
El sevidor publico que cuenta con licencia y permisos ( Lidet tecnico, Administrador de Parametros, Administrador Lider Auditorias OCI, Lider funcional Alterno) en ISOLUCION altere docuementos aprobados o en tramite de aprobación.
Virus infromatico que altere o borre la información del aplicativo ISOLUCION.</t>
  </si>
  <si>
    <t xml:space="preserve">Alterar documentos aprobados o en tramite de aprobación en el aplicativo ISOLUCION, para obtener un beneficio particular. </t>
  </si>
  <si>
    <t>1. Perdida de credibilidad y confianza hacia el Sistema de Gestión y los servidores publicos que lo administran. 
2. Participar en un acto de corrupción
3. Obstaculizar y desviar la actuación efectiva de la justicia,  organos de control y autoridades por esntregar infroamción erronea</t>
  </si>
  <si>
    <t>Control de cambios mediante la bitácora del aplicativo isolución</t>
  </si>
  <si>
    <t xml:space="preserve"> Control de acceso a opciones avanzadas del aplicativo Isolución.</t>
  </si>
  <si>
    <t>Backup del sistema de información en los servidores de la Entidad Diliegnciamiento del formato de solictud de documentos en Módulo Documentación</t>
  </si>
  <si>
    <t>Roles grupos de usuarios, permiso Modulo Administración.</t>
  </si>
  <si>
    <t>Detectivo</t>
  </si>
  <si>
    <t>Administrar el Talento Humano de conformidad con las normas que rigen la materia, con el fin de desarrollar planes, programas y proyectos orientados a la vinculación, bienestar, la seguridad y salud y retiro del servidor público para contribuir al logro de los objetivos institucionales de la Entidad.</t>
  </si>
  <si>
    <t>Falta de valores en los seridores públicos
Favorecimiento a terceros.
Favorecimieto personal
Debilidad en las seguridades de la información
Falta de aplicar controles</t>
  </si>
  <si>
    <t>Que se modifique o altere el manual de funciones y competencias para favorecer intereses particulares.</t>
  </si>
  <si>
    <t>1. Nombramiento de personal sin el cumplimiento de requisitos y competencias.
2. Que no se cumplan las funciones asignadas al cargo.</t>
  </si>
  <si>
    <t>Acto administrativo de modificación de Manuales de Funciones.</t>
  </si>
  <si>
    <t>Falta de principios y valores del servidor público
Incluir un requisito en el manual de funciones específico para beneficiar a un servidor público o particular.
Debilidad en el control del manual específico de funcionas
Presiones politicas por ordenes de susperior jerarquico</t>
  </si>
  <si>
    <t xml:space="preserve">Desiciones ajustadas  a intereses particulares, para incorporar personal a la Entidad sin el cumplimiento de los requisitos legales. </t>
  </si>
  <si>
    <t>1. Demandas ante los entes de control por ocultar información relacionada con el cumplimiento de las disposiciones legales.
2. Alteraciones del Proceso  meritocratico incumpliendo en las competencias establecidas en el perfil del cargo las cuales pueden afectar las competencias funcionales. .</t>
  </si>
  <si>
    <t>Se hacen auditorias al sistema de información SIGEP.</t>
  </si>
  <si>
    <t>Cada vez que se modifique el Manual de funciones publicar acto administrativo.</t>
  </si>
  <si>
    <t>Seguimiento a las políticas de operación.</t>
  </si>
  <si>
    <t>Se hacen auditorias al sistema de informacion de la Dirección de Talento Humano.</t>
  </si>
  <si>
    <t xml:space="preserve"> Asesorar y evaluar en forma independiente y objetiva, con enfoque en riesgos, la oportunidad, eficacia, eficiencia y transparencia de las funciones y actividades desarrolladas en cada proceso, fomentando la cultura de autocontrol en todos los niveles de la Entidad, con el propósito de contribuir al fortalecimiento, mejoramiento y consolidación de los sistemas de gestión para el cumplimiento de los objetivos institucionales.  </t>
  </si>
  <si>
    <t>Falta de principios y valores del funcionario 
Conflicto de intereses entre el auditado y el auditor.
Influencia política. 
Recurrencia del auditor al mismo proceso.
Que el auditor reciba presión por parte de la alta dirección o un tercero para no reportar un informe de auditoria y/o hallazgo
Influencias internas o externas para modificar el informe de auditoria</t>
  </si>
  <si>
    <t xml:space="preserve">
Que en el informe de auditoria no se incluyan, se modifiquen o retiren hallazgos, para que dicho informe no refleje la realidad del proceso auditado, con el fin de obtener un beneficio particular. </t>
  </si>
  <si>
    <t>1.Pérdida de credibilidad del proceso.
2. Afectaría la misión de la Entidad.
3. Incumplimiento del objetivo del proceso de auditoria.
4. Estimula la corrupción.</t>
  </si>
  <si>
    <t>Revisar los fallos disciplinarios del año anterior frente a los informes de auditoria y atención a denuncias.</t>
  </si>
  <si>
    <t>Jefe Oficina de Control Interno</t>
  </si>
  <si>
    <t>Documentar el control</t>
  </si>
  <si>
    <t>Informe del control</t>
  </si>
  <si>
    <t>Expedir licencias aeronáuticas al personal aeronáutico que acrediten el cumplimiento de los Reglamentos Aeronáuticos de Colombia y demás normatividad vigente aplicable a la seguridad operacional y de la aviación civil.</t>
  </si>
  <si>
    <t>La posibilidad de que por acción u omisión se expida una licencia técnica o un certificado médico, sin cumplir los requisitos normativos.</t>
  </si>
  <si>
    <t>Deficiencias en el Proceso de selección
Falta de valores y principios de la persona
Falta de controles establecidos en el proceso</t>
  </si>
  <si>
    <t>1. Afectación en la imagen del grupo y a nivel institucional.
2. Consecuencias legales.</t>
  </si>
  <si>
    <t xml:space="preserve"> - Validación los documentos para el trámite</t>
  </si>
  <si>
    <t xml:space="preserve"> - Seguimiento a denuncias por la Linea anticorrupción y por redes sociales</t>
  </si>
  <si>
    <t xml:space="preserve"> - Intervención de organismos especializados ( Contraloria, Procuraduria, de control interno).</t>
  </si>
  <si>
    <t>Coordinador de Grupo</t>
  </si>
  <si>
    <t>Expedir certificaciones, conceptos, aprobaciones, permisos y/o actos administrativos a los proveedores de servicios, productos aeronáuticos, personal aeronáutico, aeródromos, aeropuertos, helipuertos y servicios aeroportuarios que acrediten el cumplimiento de los Reglamentos Aeronáuticos de Colombia y demás normatividad vigente aplicable a la seguridad operacional y de la aviación civil.</t>
  </si>
  <si>
    <t>Falta de controles en los procedimientos ( del proceso y de Talento Humano).
Falta de principios y valores del funcionario
Que el servidor público tenga un bajo salario y se vea en la necesidad de querer un beneficio particular.</t>
  </si>
  <si>
    <t xml:space="preserve">
1. Afectación a la Seguridad Operacional.
2. Afecta la imagen de la Entidad.
3. Afectaría la credibilidad de la Entidad.
4. Demandas legales</t>
  </si>
  <si>
    <t>Expedir certificaciones, conceptos, aprobaciones, permisos y/o actos administrativos a los proveedores de servicios, productos aeronáuticos, personal aeronáutico, aeródromos, aeropuertos, helipuertos y servicios aeroportuarios que no cumpla con los requisitos del RAC para beneficiar a un tercero o perjudicarlo.</t>
  </si>
  <si>
    <t>Ejercer como autoridad aeronáutica la inspección, seguimiento, vigilancia y control a los proveedores de servicios, productos aeronáuticos, personal aeronáutico, personales naturales y/o jurídicas, aeródromos, aeropuertos, helipuertos y servicios aeroportuarios con el fin de verificar su capacidad técnica, administrativa, financiera y de infraestructura en cumplimiento de los Reglamentos Aeronáuticos de Colombia y los estándares de seguridad operacional y de la aviación civil-AVSEC y de facilitación</t>
  </si>
  <si>
    <t xml:space="preserve">
Que se omita en el informe, hallazgos encontrados  en el momento de la inspección, seguimiento, vigilancia y control a los proveedores de servicios, productos aeronáuticos, personal aeronáutico, personales naturales y/o jurídicas, aeródromos, aeropuertos, helipuertos y servicios aeroportuarios para la obtención de un beneficio particular.</t>
  </si>
  <si>
    <t>Falta de ética, principios y valores del servidor público.
Tráfico de influencias.
Falta de un proceso de selección adecuado 
Falta de personal idóneo y competente</t>
  </si>
  <si>
    <t>1. Afectaria la imagen de la Entidad y credibilidad.
2. Demandas legales.
3. Afectaria en la Seguridad Operacional.</t>
  </si>
  <si>
    <t xml:space="preserve"> - Verificación  del cumplimiento de los Procedimientos del proceso</t>
  </si>
  <si>
    <t xml:space="preserve"> - Verificación al cumplimiento del RAC</t>
  </si>
  <si>
    <t xml:space="preserve"> - Seguimiento al informe con base en las Guías del inspector de aeronavegabilidad y operaciones</t>
  </si>
  <si>
    <t xml:space="preserve"> -  Seguimiento a las etapas y términos del  proceso que involucra la inspección, investigación y sanción.</t>
  </si>
  <si>
    <t>Realizar investigaciones técnicas de accidentes, incidentes graves e incidentes de aviación civil que aporten recomendaciones de manera oportuna y confiable, con el propósito de prevenir la ocurrencia de futuros sucesos</t>
  </si>
  <si>
    <t>Por Influencia organizacional y/o política.
Por intereses particulares.</t>
  </si>
  <si>
    <t xml:space="preserve">Tergiversar las conclusiones, hallazgos, recomendaciones de una investigación de accidentes </t>
  </si>
  <si>
    <t>1. Afectaría en la imagen del grupo y a nivel institucional.
 2. Consecuencias legales.</t>
  </si>
  <si>
    <t xml:space="preserve"> - Verificación periódica del avance de la investigación</t>
  </si>
  <si>
    <t xml:space="preserve"> - Verificación constante del flujo de información en todas las fases de la investigación.</t>
  </si>
  <si>
    <t xml:space="preserve"> - Custodia de los informes</t>
  </si>
  <si>
    <r>
      <t xml:space="preserve">Falta de valores y principios eticos
Por abuso de poder.
Presiones de tipo político.
Intereses economicos. </t>
    </r>
    <r>
      <rPr>
        <sz val="10"/>
        <color theme="1"/>
        <rFont val="Arial"/>
        <family val="2"/>
      </rPr>
      <t xml:space="preserve">
Por cambios de administracion, no se le da continuidad a la planeación de la Entidad 
Prioridades focalizadas a temas inmediatos 
Alta Dirección sin conocimiento del sector  </t>
    </r>
  </si>
  <si>
    <t>Administrar y garantizar, previa verificación del cumplimiento de requisitos legales y reglamentarios, que en el proceso de registro de los documentos relativos a la propiedad, dominio,  gravámenes, explotación, limitaciones o medidas cautelares sobre aeronaves, al igual que en la inscripción de propietarios o explotadores de pistas y aeródromos, se cumpla con los principios  del Estatuto Registral, para mantener actualizada la información de las aeronaves inscritas en el Registro Aeronáutico Nacional; verificando el cumplimiento de los seguros de responsabilidad civil a terceros.</t>
  </si>
  <si>
    <t xml:space="preserve">Falta de Etica Profesional
Debilidades en los controles
Concentración de funciones en un solo funcionario.
Personal no calificado o competente.
Sistemas de información vulnarables en seguridades
Sistemas de información no integrados. </t>
  </si>
  <si>
    <t>Que por acción u omisión y/o  trafico de influencias  se emitan actuaciones administrativas contrarias  a la ley para permitir a propietarios y/o explotadores  que operen aeronaves sin ajustarse a las exigencias legales y reglamentarias, en los aspectos registrales y de seguros, para la obtención de un beneficio particular.</t>
  </si>
  <si>
    <t>1. Perdida de credibilidad e  imagen Institucional-
2. Mala imagen para el área 
3. Detrimento patrimonial 
4. Sanciones administrativas, penales  y/o fiscales.</t>
  </si>
  <si>
    <t xml:space="preserve"> - Controles manuales (Formatos,   folio matriculas firmas  )</t>
  </si>
  <si>
    <t xml:space="preserve"> - Automáticos (Sistemas de informción   SIGA - ALDIA - ADI)  </t>
  </si>
  <si>
    <t xml:space="preserve"> - Normas / Procedimientos.</t>
  </si>
  <si>
    <t xml:space="preserve"> - Seguridad Informática (Claves de acceso) </t>
  </si>
  <si>
    <t xml:space="preserve"> - Base de datos </t>
  </si>
  <si>
    <t xml:space="preserve"> - Asignación de funciones definidas</t>
  </si>
  <si>
    <t xml:space="preserve"> - Auditorías Entes de control interno y externo . (OCI- CGR)</t>
  </si>
  <si>
    <t>Jefe ORAN
Coordinador Matriculas
Funcionario Calificador</t>
  </si>
  <si>
    <t>Jefe ORAN
Director Informatica</t>
  </si>
  <si>
    <t>Director Informatica
Funcionario Calificador</t>
  </si>
  <si>
    <t>Director Informatica</t>
  </si>
  <si>
    <t>Jefe ORAN</t>
  </si>
  <si>
    <t xml:space="preserve">Formular políticas aerocomerciales, considerando los criterios políticos, económicos y jurídicos y gestionar oportunamente las solicitudes y trámites para el desarrollo ordenado del transporte aéreo nacional e internacional. </t>
  </si>
  <si>
    <t>Que los convenios aerocomerciales obedezcan a desiciones ajustadas a intereses particulares</t>
  </si>
  <si>
    <t>1. Deterioro de la imagen institucional
2. Afecta la imagen y credibilidad de la Entidad 
3. Afectaciones económicas a las empresas del sector</t>
  </si>
  <si>
    <t>Establecer las normas que rigen la actividad aeronáutica colombiana para reglamentar el desarrollo ordenado de la aviación civil, mediante su redacción, publicación y divulgación, así como las funciones de interpretación y consultorías jurídico aeronáuticas.</t>
  </si>
  <si>
    <t>Falta de valores y pricipios en el servifdor Público
Trafico de influencias
Amiguismo
Presiones del sector</t>
  </si>
  <si>
    <t xml:space="preserve">Que por acción u omisión y/o  trafico de influencias  se direccionen normas o conceptos aeronáuticos para favorecer intereses de terceros en beneficio particular. </t>
  </si>
  <si>
    <t>1. Que se beneficie o se perjudique una empresa en particular
2. Perdida de credibilidad tanto de los servidores públicos como de la Entidad.
3. Afectación al sector</t>
  </si>
  <si>
    <t>Fortalecer la capacidad de TI de la Aerocivil para soportar las necesidades que se demandan en materia de tecnologías de la información, de manera articulada con los lineamientos del Gobierno y el cumplimiento de las políticas de desarrollo administrativo.</t>
  </si>
  <si>
    <t>Falta de Etica Profesional
Incumplimiento de los procedimientos y sus controles  establecidos.
Ausencia de procedimientos documentados, estandarizados, actualizados, divulgados e implementados.
Inadecuada segregación de funciones.
Incumplimiento de la normatividad de seguridad de la información.</t>
  </si>
  <si>
    <t>Alteración de información a través de la administración de los componentes tecnologicos, para beneficiar o perjudicar a un tercero y/o en beneficio propio.</t>
  </si>
  <si>
    <t>1. Perdida de credibilidad e  imagen Institucional-
2. Mala imagen para el área financiera  
3. Detrimento patrimonial 
4. Sanciones administrativas, penales  y/o fiscales.  
5. Perjuicios a terceros</t>
  </si>
  <si>
    <t xml:space="preserve">Prestar los servicios de información / Datos Aeronáuticos a las partes interesadas del proceso para asegurar el cumplimiento de los estándares de seguridad requeridos para la navegación aérea. </t>
  </si>
  <si>
    <t>Falta de principios y valores del servidor público
Que el servidor público omita la información meteorológica para dar trámite de aprobación a un plan de vuelo
Que el servidor público omita información contenida en los aplicativos de control para dar trámite de aprobación a un plan de vuelo.
Que no se garantice la integridad de los sistema de información utilizados para controlar el trámite y aprobación de un plan de vuelo.
Que la infraestructura tecnológica adquirida para el área no se ajuste a los requerimientos operacionales.</t>
  </si>
  <si>
    <t xml:space="preserve">Gestionar el suministro y la afluencia de los servicios de tránsito aéreo en concordancia con la reglamentación nacional e internacional con el fin de facilitar la operación aérea en Colombia de forma segura, ordenada y ágil. </t>
  </si>
  <si>
    <t>Falta de ética del funcionario
Presión o amenazas al funcionario
Falta de controles por parte de la Entidad
Ausencia de Oficina de Plan de vuelo.</t>
  </si>
  <si>
    <t>Coordinar los Servicios de búsqueda y Salvamento SAR de las aeronaves civiles extraviadas o accidentadas en el territorio colombiano , para que se establezcan y se presten prontamente servicios SAR dentro de la región de Búsqueda y Salvamento (SRR) asignada a Colombia</t>
  </si>
  <si>
    <t>Falta de principios y valores del servidor público
Por desconocimiento de la misión SAR.
Por abuso de poder.</t>
  </si>
  <si>
    <t>Que se utilicen los vehiculos, herramientas, recursos  del SAR para una destinación diferente buscando un beneficio particular.</t>
  </si>
  <si>
    <t>Que se autorice el despegue o aterrizaje de una aeronave sin el plan de vuelo para beneficiar a un tercero y obtener un beneficio particular.</t>
  </si>
  <si>
    <t xml:space="preserve"> Inadecuada prestación del servicio por falta de planeación.</t>
  </si>
  <si>
    <t>Que se de trámite de aprobación a un plan de vuelo sin el cumplimiento de los requisitos operacionales y/o reglamentarios, con el propósito de obtener un beneficio particular o beneficiar a un tercero.</t>
  </si>
  <si>
    <t>1. Afectación de la seguridad operacional.
2. Genera lesiones físicas o pérdida de vidas humanas
3. Generar la posibilidad de cometer actos ilícitos.
4. Demandas legales.
5. Afecta la imagen de la Entidad.
6. Pérdida de recursos economicos.</t>
  </si>
  <si>
    <t>1. Afectación del Servicio SAR
2. Afectaria la imagen de la Entidad.</t>
  </si>
  <si>
    <t xml:space="preserve"> - Libro de minuta que se lleva en todos los centros y subcentros de rescate, generalmente tienen relación directa con la atención de un incidente o accidente de aviación, de igual forma a necesidades de prestación del servicio. 
En dicha minuta se registran a diario todas las novedades relativas a la operación</t>
  </si>
  <si>
    <t xml:space="preserve"> - Se cumple con la normatividad que hace referencia a la restricción del uso de los vehículos y equipos propios de la Entidad.</t>
  </si>
  <si>
    <t>Lider de Proceso</t>
  </si>
  <si>
    <t>Diario</t>
  </si>
  <si>
    <t>Planear, Elaborar, Gestionar la contratación, Evaluar y Controlar la ejecución de proyectos de construcción o mantenimiento de infraestructura, Aeroportuaria, atendiendo necesidades que fortalezcan la seguridad en la operación aeroportuaria.</t>
  </si>
  <si>
    <t xml:space="preserve">Injerencia interna  o externas políticas, gubernamentales, comuunidades, para la definición de los proyectos de desarrollo aeroportuario, que no coorespondan a las necesidades reales de la demanda aeroportuaria.
Desconocimiento de las necesidades del sector </t>
  </si>
  <si>
    <t>Que se definan proyectos de infraestructura aeroportuaria que no respondan a las necesidad de desarrollo de la industria aérea con el propósito de obtener un beneficio particular y favorecer a terceros.</t>
  </si>
  <si>
    <t>1. Pérdidas económicas para la Entidad.
2. Pérdida de credibilidad para la Enidad.
3. Afecta la imagen de la Entidad</t>
  </si>
  <si>
    <t xml:space="preserve">Prestar servicios aeroportuarios a nivel táctico, técnico y operativo de AVSEC / FAL, servicios médicos, gestión ambiental y control de fauna, operación de aeropuertos con la supervisión del área de movimiento y terminales, con el propósito de lograr niveles aceptables del servicio definidos por las autoridades del orden nacional e internacional. </t>
  </si>
  <si>
    <t>No hay políticas de selección de personal.
Falta de principios y valores del personal.
Salarios bajos - sin garantias sociales
Presiones políticas para los nombramientos
Presiones e intereses de un tercero</t>
  </si>
  <si>
    <t>Que el personal contratado para prestar el servicio de seguridad aeroportuaria, por incumplimiento de sus funciones, por el no uso adecuado de la tecnología de apoyo a la operación de la seguridad aeroportuaria o por afinidad y/o amiguismo con las empresas prestadoras de servicio y/o personal aeronáutico, 
facilite un acto de interferencia ilícita, para la obtención de un beneficio particular y favorecimiento de un tercero.</t>
  </si>
  <si>
    <t>1. Afectaria la imagen de la Entidad.
2. Pérdida de vidas humanas
3. Daño a la infraestructura aeroportuaria.
4. Afectación económica a los bienes de la Entidad.
5. Afectación a la seguridad nacional.
6.  Mayores costos para la Entidad.
7. Demandas legales.
8. Detrimento patrimonial.
9. Afecta la seguridad aeroportuaria.</t>
  </si>
  <si>
    <r>
      <rPr>
        <strike/>
        <sz val="10"/>
        <rFont val="Arial"/>
        <family val="2"/>
      </rPr>
      <t xml:space="preserve">
</t>
    </r>
    <r>
      <rPr>
        <sz val="10"/>
        <rFont val="Arial"/>
        <family val="2"/>
      </rPr>
      <t xml:space="preserve">
Que el servidor publico utilice la licencia de acceso a los sistemas de informacion de Talento Humano, para alterar la informacion y obtener un beneficio particular. </t>
    </r>
  </si>
  <si>
    <t xml:space="preserve">
1. Detrimento patrimonial
2. Afecta la imagen de la Entidad y el Servidor Publico
3. Perdida de confianza a los sistemas de informacion
4. Investigaciones disciplinarias y fiscales.</t>
  </si>
  <si>
    <t>Falta de valores en los servidores públicos
Favorecimiento a terceros.
Favorecimieto personal
Bajos niveles de ingresos
Consentracion de funciones en un servidor publico.
Debilidades en los controles detectivos y preventivos.</t>
  </si>
  <si>
    <t xml:space="preserve">Crear condiciones para la conservación de vidas en incidentes o accidentes de aviación, infraestructura aeroportuaria y zona de influencia fuera del aeropuerto, que pueda generar riesgo para la operación aérea y la comunidad en general, con el fin de minimizar la pérdida de vidas preservando los bienes. </t>
  </si>
  <si>
    <t>Faltan controles para evitar el uso indebido de estas herramientas 
Falta de principios y valores
Desconocimiento de la ley anticorrupción</t>
  </si>
  <si>
    <t>Que un funcionario utilice las herramientas del servicio SEI para beneficio personal.</t>
  </si>
  <si>
    <t>1. Recibr productos de mala calidad.
2. Afectaría el cumplimiento del objetivo del proceso SEI.
3. Afectación en la imagen de la Entidad y del grupo.
4. Pérdida de credibilidad de la Entidad y del Grupo.</t>
  </si>
  <si>
    <t xml:space="preserve"> - Verfificación en la minuta de guardia del estricto cumplimiento sobre el uso y retiro de las herramientas y equipos. </t>
  </si>
  <si>
    <t>LIDER DE PROCESO</t>
  </si>
  <si>
    <t>Ofrecer una adecuada atención y prestación de servicios en condiciones de calidad, oportunidad, eficiencia, eficacia, y efectividad con respecto a las solicitudes y/o requerimientos presentados por los ciudadanos, clientes y partes interesadas de la Entidad, con el fin de lograr la satisfacción y confianza en su gestión.</t>
  </si>
  <si>
    <t xml:space="preserve"> Falta de ética profesional. 
Debilidad en los controles 
Concentración de funciones en un solo funcionario
 No tener  implementado los trámites en linea .
 Permiir  el contacto directo entre usuarios interesados en trámites  y funcionarios públicos que hacen parte de los mismos. 
No tener documentados,  actualizados y publicados   los documentos soportes de todos los  trámites .</t>
  </si>
  <si>
    <t>Tráfico de influencias para interferir indebidamente los trámites que favorezcan a un tercero con la obtención de un beneficio particular.</t>
  </si>
  <si>
    <t xml:space="preserve">1. Perdida de credibilidad e  imagen Institucional
2. Mala imagen para los funcionarios que intervienen en el porceso. 
3. Posible detrimento patrimonial 
4. Sanciones administrativas, penales  y/o fiscales.  </t>
  </si>
  <si>
    <t xml:space="preserve">Identificar, gestionar y evaluar proyectos de ingeniería relacionados con la incorporación, actualización, mantenimiento y sostenibilidad de la tecnología aeronáutica, con el fin de asegurar que la prestación de los servicios se realiza de manera efectiva y eficiente de acuerdo con los requerimientos operacionales contenidos en el PNA Vol. I a través de la adopción y legitimación de nuevas tecnologías CNS/MET/Energía/Radioayudas con el cumplimiento de estándares de clase mundial.
</t>
  </si>
  <si>
    <t xml:space="preserve">Falta de Etica Profesional
Debilidades en los controles
Falta de procedimientos estandarizados ,actualizados e implementados.
Concentraciónn de funciones en un solo funcionario.
Sistemas de información no integrados. 
Injerencia política.
</t>
  </si>
  <si>
    <t>Falta de Etica Profesional
Debilidades en los controles
Falta de procedimientos estandarizados ,actualizados e implementados.
Concentraciónn de funciones en un solo funcionario.
Personal no clificado o competente.
Sistemas de información vulnarables en seguridades
Sistemas de información no integrados. 
Injerencia política.</t>
  </si>
  <si>
    <t>Negligencia en la supervisión del mantenimiento y/o adquisición de sistemas CNS/MET/ENERGÍA/AYUDAS VISUALES con el fin de favorecer a un tercero o en beneficio propio.</t>
  </si>
  <si>
    <t xml:space="preserve">1. Perdida de credibilidad e  imagen Institucional-
2. Mala imagen para el área técnica 
3. Detrimento patrimonial 
4. Sanciones administrativas, penales  y/o fiscales.  </t>
  </si>
  <si>
    <t>Uso o apropiación indebida de herramientas, equipos, repuestos, instrumentación, vehículos, insumos, combustible , agua, redes, telefonia, energia  con el fin de apropiarse o beneficiar a un tercero.</t>
  </si>
  <si>
    <t>Generar una necesidad ficticia para favorecer a un tercero con el fin de obtener un beneficio particular.</t>
  </si>
  <si>
    <t xml:space="preserve"> Gestionar oportuna, eficiente y eficazmente la adquisición de los terrenos que requiere la Entidad para desarrollar los proyectos de construcción y ampliación de la infraestructura aeronautica y aeroportuaria a nivel nacional 
</t>
  </si>
  <si>
    <t>Falta de Etica Profesional
Debilidades en los controles</t>
  </si>
  <si>
    <t xml:space="preserve">  Administrar los bienes muebles e inmuebles de propiedad de la AEROCIVIL, propendiendo, de acuerdo con su naturaleza jurídica, por su aseguramiento, disponibilidad, control y oportunidad en el manejo de los mismos 
 </t>
  </si>
  <si>
    <t xml:space="preserve">1. Falta de ética profesional
2. Debilidad en los controles 
3. Concentración de funciones en un solo funcionario
4. Instalaciones fisicas (infraestructura) no propias para la custodia de bienes  Muebles e inmuebles </t>
  </si>
  <si>
    <t xml:space="preserve">  Administrar, registrar eficaz y eficientemente los ingresos y gastos del presupuesto nacional y administrados para cumplir oportunamente con las obligaciones adquiridas por la Entidad , realizar los análisis pertinentes y presentar la información contable y presupuestal de la UAEAC, de manera oportuna y confiable, conforme a los requisitos legales vigentes, reflejando la realidad económica para la toma de decisiones en la Entidad 
 </t>
  </si>
  <si>
    <t>Falta de ética profesional.
No tener procedimientos, manuales guias estandarizados , actualizados y legalizados. 
Concentración de funciones en un solo funcionario
Debilidades en la seguridad de los sistemas de información. 
Falta de controles efectivos. 
Alteración de registros financieros en los sitemas de información.
No contar con la infraestructura y/o mecanismos para la protección de dineros o Titulos Valores.</t>
  </si>
  <si>
    <t xml:space="preserve">
Falta de ética profesional.
No tener procedimientos, manuales guias estandarizados , actualizados y legalizados. 
Concentración de funciones en un solo funcionario
Debilidades en la seguridad de los sistemas de información. 
Falta de controles efectivos. </t>
  </si>
  <si>
    <t xml:space="preserve"> Establecer, divulgar y controlar el cumplimiento de las directrices y procedimientos administrativos mediante los cuales se debe llevar a cabo el proceso de contratación que adelante la AEROCIVIL, para satisfacer las necesidades de la infraestructura aeronautica y aeroportuaria del pais y con ello lograr el impacto económico y social de los recursos invertidos. </t>
  </si>
  <si>
    <t xml:space="preserve">  Administrar, controlar y conservar la información documental de la Entidad, a traves de la planificación, manejo y organización de la documentación producida y recibida, desde su origen hasta su disposición final, con el fin de facilitar su utilización y conservación 
 </t>
  </si>
  <si>
    <t>Falta de ética profesional.
Falta de controles efectivos. 
Debilidades en la documenación y estandarización de procedimientos, manuales guias. 
Concentración de funciones en un solo funcionario
Debilidades en la seguridad de los sistemas e instrumentos archivísticos. 
Posibilidad de acceder sin autorización a la información o usar esta para un beneficio particular</t>
  </si>
  <si>
    <t>Que se filtre información restringida en la compra de un inmueble para favorecimiento de un tercero con la obtención de un beneficio particular.</t>
  </si>
  <si>
    <t xml:space="preserve">1. Perdida de credibilidad e  imagen Institucional-
2. Mala imagen para el área
3. Detrimento patrimonial 
4. Sanciones administrativas, penales  y/o fiscales.  </t>
  </si>
  <si>
    <t xml:space="preserve">
Que no se registren y controlen los bienes muebles e inmuebles con el fin de apropiarse o hacer uso indebido de ellos.</t>
  </si>
  <si>
    <t>1. Baja credibilidad e  imagen Institucional
2. Mala imagen para el área y funcionarios que intervienen en el proceso
3. Perdida de Bienes Muebles
4, Situaciones irregulares Bienes Inmuebles
5. Detrimento patrimonial 
6. Sanciones administrativas, penales  y/o fiscales.  
7. Afectación del servicio</t>
  </si>
  <si>
    <t>Uso o apropiación indebida de dineros públicos o títulos valores con el fin de usufructuar recursos a favor de terceros o en beneficio propio. ( mesas de dinero, compra y venta de dólares)</t>
  </si>
  <si>
    <t xml:space="preserve">
1. Perdida de credibilidad e  imagen Institucional-
2. Mala imagen para el área financiera 
3. Detrimento patrimonial 
4. Sanciones administrativas, penales  y/o fiscales.  </t>
  </si>
  <si>
    <t>Tráfico de influencias para acelerar trámite de cuentas o depósitos de dinero en determinados bancos para sacar provecho propio.</t>
  </si>
  <si>
    <t>Direccionamiento del proceso de contratación en cualquiera de las etapas con el fin de favorecer o perjudicar a un tercero y obtener un beneficio particular.</t>
  </si>
  <si>
    <t xml:space="preserve">1. Perdida de credibilidad e  imagen Institucional
2. Mala imagen para los funcionarios que intervienen en el porceso contractual.  
3. Detrimento patrimonial 
4. Sanciones administrativas, penales  y/o fiscales.  </t>
  </si>
  <si>
    <t xml:space="preserve">Manejo irregular (alteración, sustracción, adición  o pérdida) de documentos del archivo para favorecer a terceros o para beneficio propio  </t>
  </si>
  <si>
    <t xml:space="preserve">1. Perdida de credibilidad e  imagen Institucional
2. Pérdida de historia y memoria institucional 
3. Sanciones administrativas, penales  y/o fiscales.  </t>
  </si>
  <si>
    <t xml:space="preserve"> - Auditorías Entes de control interno y externo  </t>
  </si>
  <si>
    <t xml:space="preserve">CGR / OCI </t>
  </si>
  <si>
    <t>Líder del trámite / Coordinador atención al ciudadano</t>
  </si>
  <si>
    <t xml:space="preserve">Coordinador atención al ciudadano / Oficina control interno </t>
  </si>
  <si>
    <t xml:space="preserve">Trámites en línea / N° radicacion via electrónica ADI / claves de acceso a difrentes estados de aprobación en los sistemas). </t>
  </si>
  <si>
    <t xml:space="preserve">Líder del trámite </t>
  </si>
  <si>
    <t>LIDER DE PROCESO y Coordinadores de área de la Dirección de telecomunicaciones</t>
  </si>
  <si>
    <t>Sistemas de información    SIGMA,  JDE (registros - niveles de acceso mediante claves personalizadas)</t>
  </si>
  <si>
    <t xml:space="preserve">Responsabilidades definidas de autoridad y manual de funciones.
</t>
  </si>
  <si>
    <t xml:space="preserve"> -  Registro y seguimiento de PQRSD  mediante en diferentes canales disponibles (Línea anticorrupción disponible  / Atención Ciudadano  presencial (PQRSD)  / Pag Web / Veeduria ciudadana)  </t>
  </si>
  <si>
    <t>Documentación y estandarización de criterios establecidos en los tramites (normas, procedimientos, formatos, guías, manuales) .</t>
  </si>
  <si>
    <t>Seguimiento a los planes de acción y cronogramas por proyecto los cuales deben estar articulados con el PEI y el Plan de navegación aérea.</t>
  </si>
  <si>
    <t>Seguimiento e informes de cumplimiento a los términos de referncia de contratos y criterios documentados y estandarizados mediante normas, procedimientos, formatos, guías, manuales, listas de chequeo, bitacoras, reportes registros) .</t>
  </si>
  <si>
    <t xml:space="preserve">
 Auditorías Entes de control interno y externo
</t>
  </si>
  <si>
    <t>Veeduria ciudadana - redes sociales</t>
  </si>
  <si>
    <t>Mensual</t>
  </si>
  <si>
    <t>Inventarios - base de datos - Sistemas de información    SIGMA,  JDE (registros)  - niveles de acceso mediante claves personalizadas)</t>
  </si>
  <si>
    <t>Seguimiento a los planes de acción y Plan Anual de adquisiciones los cuales deben estar articulados con el PEI y el Plan de navegación aérea.</t>
  </si>
  <si>
    <t>Sistemas de información   SECOP - WEB - JDE  (registros - niveles de acceso mediante claves personalizadas)</t>
  </si>
  <si>
    <t xml:space="preserve">LIDER DE PROCESO y Coordinadores de área de la Dirección de telecomunicaciones
Dirección Administyrativa 
OAP - </t>
  </si>
  <si>
    <t xml:space="preserve">
Responsabilidades definidas de autoridad y manual de funciones.
</t>
  </si>
  <si>
    <t xml:space="preserve">
Responsabilidades definidas de autoridad y manual de funciones.
</t>
  </si>
  <si>
    <t xml:space="preserve">LIDER DE PROCESO y Coordinadores de área de la Dirección de telecomunicaciones
Dirección Administrativa 
Oficina Asesora de Planeación </t>
  </si>
  <si>
    <t>Seguimiento a criterios documentados y estandarizados mediante normas, procedimientos, formatos, guías, manuales, listas de chequeo, bitacoras, reportes registros) .</t>
  </si>
  <si>
    <t>PQRSD  - Veeduria ciudadana - redes sociales</t>
  </si>
  <si>
    <t>LIDER DE PROCESO 
Secretaría General</t>
  </si>
  <si>
    <t>LIDER DE PROCESO 
 Secretaria de Sistemas Operacionales Secretaría General</t>
  </si>
  <si>
    <t>PQRSD - Veeduria ciudadana - redes sociales</t>
  </si>
  <si>
    <t>Seguimiento a Justificación y necesidades de las áreas misionales y criterios documentados y estandarizados mediante normas, procedimientos, formatos, guías, manuales, listas de chequeo, registros, Títulos de propiedad, Carpeta contratos -  Planos) .</t>
  </si>
  <si>
    <t xml:space="preserve">LIDER DE PROCESO 
Secretaría general </t>
  </si>
  <si>
    <t xml:space="preserve"> Inventarios General / cuentadante / Control Digital  Cartografico </t>
  </si>
  <si>
    <t>Sistemas de información   JDE   / Módulo Activos  - 3. Seguridad Informática (Claves de acceso ) , Estados contables y financieros, conciliaciones, reportes de integridad) (registros - niveles de acceso mediante claves personalizadas)</t>
  </si>
  <si>
    <t>Criterios documentados y estandarizados mediante normas, procedimientos, formatos, guías, manuales, listas de chequeo, registros, Títulos de propiedad, Carpeta contratos -  Planos) .</t>
  </si>
  <si>
    <t xml:space="preserve">LIDER DE PROCESO
Secretario General 
Coordinador Almacén 
Coordinador Bienes inmuebles
Corrdinador de Seguros </t>
  </si>
  <si>
    <t>Sistemas de información (JDE-SIIF-Alfa GL, conciliaciones por módulos).  , Seguridad Informática - Claves de acceso a los sistemas de información, token, Firmas Digitales</t>
  </si>
  <si>
    <t xml:space="preserve">LIDER DE PROCESO
Secretario General 
Director Financiero 
Coordinador Tesorería 
</t>
  </si>
  <si>
    <t xml:space="preserve">Normatividad interna y externa, Documentación  estandarizada, apropiada y actualizada. (Manuales , guías, instructivos, formatos, procedimientos,indicadores, Sellos secos , Reportes periodicos, Topes en el manejo de las cuentas, Autorizacion de manejo de montos, cajas fuertes </t>
  </si>
  <si>
    <t xml:space="preserve">Seguimiento a criterios documentados y estandarizados mediante normas, procedimientos, formatos, guías, manuales, listas de chequeo, reportes,  registros en libros de radicación </t>
  </si>
  <si>
    <t>Sistemas de información (JDE-SIIF-Alfa GL, conciliaciones,  , Seguridad Informática - Claves de acceso a los sistemas de información, token, Firmas Digitales</t>
  </si>
  <si>
    <t xml:space="preserve">Falta de Ética Profesional 
Falta de procedimientos estandarizados, actualizados e implementados.
Concentración de funciones en pocos funcionarios.
Debilidades  o direccionamiento  en la elaboración de pliegos. 
 Ausencias o deficiencias  en los Sistemas de información y comunicación  entre las dependencias o usuarios  del bien o servcio y  quienes hacen los terminos y especificaciones .   
 Injerencia política.
Deficiente  o ausencia de estrategias y mecanismos de  publicación de las diferentes etapas pre y contractuales. (Transparencia).
 Adiciones ,  modificaciones , adendas  a  los terminos contractuales durante la s diferentes etapas del proceso , sin justificación .
Seguimiento deficiente a las diferentes etapas pre- contractual, contractual  y la supervisión .
 Deficiencias en las competencias de los funcionarios que intervienen en las diferentes etapas pre, contractual y ejecución . 
 No tener  un a adecuada gestión documental  (Trazabilidad) </t>
  </si>
  <si>
    <t>Canales disponibles para PQRSD  /  Línea anticorrupción disponible /  / Oficina Atención Ciudadano  (PQRSD)  / Pag Web / Veeduria ciudadana , Audiencias públicas</t>
  </si>
  <si>
    <t xml:space="preserve">
 Auditorías Entes de control Externo e interno 
</t>
  </si>
  <si>
    <t>Publicación  de información de las diferentes etapas pre y contractuales en sistemas de Sistemas de información como  SIIF, SECOP , Portal de internet, ADI, SUIFP (fichas BPIN) , SPI, SINERGIA) ,  Seguridad Informática - Claves de acceso a los sistemas de información.  servidores</t>
  </si>
  <si>
    <t>Comités de contratación y Adjudicación de contratos , Comites interdisciplinarios(Financieros, legales y técnicos de evaluación de propuestas), Comites de conciliación, Supervisores, Interventores</t>
  </si>
  <si>
    <t>Archivo Fisico y digital : (servidores )  (Tablas de Retención Documental  (TRD ))</t>
  </si>
  <si>
    <t xml:space="preserve">Criterios documentados y estandarizados mediante Normas,  Manuales , guías, instructivos, formatos, procedimientos,indicadores,  Carpeta contratos  (Informes de seguimiento de supervisión , Actas Recibo a satisfacción, Actas de liquidación - polizas)  , Delegación de funciones en materia de contratación y ordenación del gasto </t>
  </si>
  <si>
    <t xml:space="preserve">Líder del proceso
 Secretario General 
Director administrativo 
ordenadores del Gasto 
Oficina jurídica 
Dirección Financiera 
oficina control Interno
</t>
  </si>
  <si>
    <t xml:space="preserve">Lider del proceso
Director Administrativo
Áreas Técnicas ordenadoras del gasto   </t>
  </si>
  <si>
    <t xml:space="preserve">Líder del proceso
Director administrativo 
Áreas técnicas ordenadores del Gasto 
Oficina jurídica 
Dirección Financiera 
oficina control Interno
</t>
  </si>
  <si>
    <t xml:space="preserve">Lider del proceso
Director Administrativo
Suipervisores  </t>
  </si>
  <si>
    <t xml:space="preserve">Lider del proceso
Talento Humano 
</t>
  </si>
  <si>
    <t>Lider de proceso 
Dirección administrativa 
Grupo de Archivo 
Dirección de informatica</t>
  </si>
  <si>
    <t xml:space="preserve">Canales disponibles para PQRSD  /  Línea anticorrupción disponible /  / Oficina Atención Ciudadano  (PQRSD)  / Pag Web / Veeduria ciudadana </t>
  </si>
  <si>
    <t>Criterios documentados y estandarizados mediante Normas,  Manuales , guías, instructivos, formatos, procedimientos,indicadores,  TRD)</t>
  </si>
  <si>
    <t>Auditorías Entes de control Externo e interno</t>
  </si>
  <si>
    <t xml:space="preserve">CGR / OCI / Archivo General de la Nación </t>
  </si>
  <si>
    <t xml:space="preserve">Secretaría General 
Coordinador de Archivo </t>
  </si>
  <si>
    <t xml:space="preserve">Secretaría General 
Coordinador de Archivo 
Coordinador  Atención al ciudadano 
Oficina control interno </t>
  </si>
  <si>
    <t xml:space="preserve">Control de acceso físico al área de archivo </t>
  </si>
  <si>
    <t xml:space="preserve">Secretaría General 
Coordinador de Archivo 
</t>
  </si>
  <si>
    <t>.Planillas de control de préstamo de documentos.2. Revisión por parte del funcionario de archivo si el documento solicitado es confidencial</t>
  </si>
  <si>
    <t xml:space="preserve">Coordinador de Archivo </t>
  </si>
  <si>
    <t>Archivo Fisico y digital : (servidores )  (Tablas de Retención Documental  (TRD ) - Seguridad Informática - Claves de acceso a los sistemas de información.  Servidores.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</si>
</sst>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0"/>
      <color theme="1"/>
      <name val="Arial"/>
      <family val="2"/>
    </font>
    <font>
      <sz val="8"/>
      <color theme="1"/>
      <name val="Arial"/>
      <family val="2"/>
    </font>
    <font>
      <sz val="10"/>
      <name val="Arial"/>
      <family val="2"/>
    </font>
    <font>
      <sz val="11"/>
      <color indexed="8"/>
      <name val="Calibri"/>
      <family val="2"/>
    </font>
    <font>
      <sz val="9"/>
      <color theme="1"/>
      <name val="Arial"/>
      <family val="2"/>
    </font>
    <font>
      <sz val="12"/>
      <color theme="1"/>
      <name val="Arial"/>
      <family val="2"/>
    </font>
    <font>
      <b/>
      <sz val="10"/>
      <color theme="1"/>
      <name val="Arial"/>
      <family val="2"/>
    </font>
    <font>
      <sz val="8"/>
      <color indexed="81"/>
      <name val="Arial"/>
      <family val="2"/>
    </font>
    <font>
      <sz val="10"/>
      <color theme="0"/>
      <name val="Arial"/>
      <family val="2"/>
    </font>
    <font>
      <b/>
      <sz val="10"/>
      <color theme="0"/>
      <name val="Arial"/>
      <family val="2"/>
    </font>
    <font>
      <sz val="7"/>
      <color theme="0"/>
      <name val="Arial"/>
      <family val="2"/>
    </font>
    <font>
      <sz val="8"/>
      <color theme="0"/>
      <name val="Arial"/>
      <family val="2"/>
    </font>
    <font>
      <b/>
      <sz val="8"/>
      <color theme="0"/>
      <name val="Arial"/>
      <family val="2"/>
    </font>
    <font>
      <b/>
      <sz val="12"/>
      <color theme="1"/>
      <name val="Arial"/>
      <family val="2"/>
    </font>
    <font>
      <b/>
      <sz val="28"/>
      <color theme="1"/>
      <name val="Arial"/>
      <family val="2"/>
    </font>
    <font>
      <sz val="10"/>
      <color theme="9"/>
      <name val="Arial"/>
      <family val="2"/>
    </font>
    <font>
      <sz val="10"/>
      <color rgb="FFFF0000"/>
      <name val="Arial"/>
      <family val="2"/>
    </font>
    <font>
      <strike/>
      <sz val="10"/>
      <name val="Arial"/>
      <family val="2"/>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bgColor indexed="64"/>
      </patternFill>
    </fill>
    <fill>
      <patternFill patternType="solid">
        <fgColor theme="9"/>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s>
  <cellStyleXfs count="3">
    <xf numFmtId="0" fontId="0" fillId="0" borderId="0"/>
    <xf numFmtId="0" fontId="3" fillId="0" borderId="0"/>
    <xf numFmtId="0" fontId="4" fillId="0" borderId="0"/>
  </cellStyleXfs>
  <cellXfs count="185">
    <xf numFmtId="0" fontId="0" fillId="0" borderId="0" xfId="0"/>
    <xf numFmtId="0" fontId="1" fillId="0" borderId="25" xfId="0" applyFont="1" applyBorder="1" applyAlignment="1">
      <alignment horizontal="right" vertical="center" wrapText="1"/>
    </xf>
    <xf numFmtId="0" fontId="1" fillId="0" borderId="26" xfId="0" applyFont="1" applyBorder="1" applyAlignment="1">
      <alignment horizontal="right" vertical="center" wrapText="1"/>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1" fillId="2" borderId="0" xfId="0" applyFont="1" applyFill="1" applyAlignment="1">
      <alignment horizontal="center" vertical="center" wrapText="1"/>
    </xf>
    <xf numFmtId="0" fontId="1" fillId="2" borderId="0" xfId="0" applyFont="1" applyFill="1" applyAlignment="1">
      <alignment vertical="center" wrapText="1"/>
    </xf>
    <xf numFmtId="0" fontId="9" fillId="5" borderId="12" xfId="0" applyFont="1" applyFill="1" applyBorder="1" applyAlignment="1">
      <alignment vertical="center" wrapText="1"/>
    </xf>
    <xf numFmtId="0" fontId="9" fillId="5" borderId="14" xfId="0" applyFont="1" applyFill="1" applyBorder="1" applyAlignment="1">
      <alignment vertical="center" wrapText="1"/>
    </xf>
    <xf numFmtId="0" fontId="9" fillId="5" borderId="3" xfId="0" applyFont="1" applyFill="1" applyBorder="1" applyAlignment="1">
      <alignment vertical="center" wrapText="1"/>
    </xf>
    <xf numFmtId="0" fontId="13"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 fillId="0" borderId="30" xfId="0" applyFont="1" applyBorder="1" applyAlignment="1" applyProtection="1">
      <alignment horizontal="left" vertical="center" wrapText="1"/>
      <protection locked="0"/>
    </xf>
    <xf numFmtId="0" fontId="1" fillId="0" borderId="30" xfId="0" applyFont="1" applyBorder="1" applyAlignment="1" applyProtection="1">
      <alignment horizontal="center" vertical="center" wrapText="1"/>
      <protection locked="0"/>
    </xf>
    <xf numFmtId="0" fontId="1" fillId="0" borderId="32" xfId="0" applyFont="1" applyBorder="1" applyAlignment="1" applyProtection="1">
      <alignment horizontal="center" vertical="center" wrapText="1"/>
      <protection locked="0"/>
    </xf>
    <xf numFmtId="0" fontId="1" fillId="0" borderId="17" xfId="0" applyFont="1" applyBorder="1" applyAlignment="1" applyProtection="1">
      <alignment horizontal="center" vertical="center" wrapText="1"/>
      <protection locked="0"/>
    </xf>
    <xf numFmtId="0" fontId="1" fillId="0" borderId="31" xfId="0" applyFont="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0" fontId="1" fillId="0" borderId="24" xfId="0" applyFont="1" applyBorder="1" applyAlignment="1">
      <alignment horizontal="right" vertical="center" wrapText="1"/>
    </xf>
    <xf numFmtId="0" fontId="7" fillId="2" borderId="0" xfId="0" applyFont="1" applyFill="1" applyAlignment="1">
      <alignment vertical="center" wrapText="1"/>
    </xf>
    <xf numFmtId="0" fontId="1" fillId="0" borderId="17" xfId="0" applyFont="1" applyBorder="1" applyAlignment="1" applyProtection="1">
      <alignment horizontal="left" vertical="center" wrapText="1"/>
      <protection locked="0"/>
    </xf>
    <xf numFmtId="0" fontId="1" fillId="0" borderId="31" xfId="0" applyFont="1" applyBorder="1" applyAlignment="1" applyProtection="1">
      <alignment horizontal="left" vertical="center" wrapText="1"/>
      <protection locked="0"/>
    </xf>
    <xf numFmtId="0" fontId="5" fillId="2" borderId="0" xfId="0" applyFont="1" applyFill="1" applyAlignment="1">
      <alignment vertical="center" wrapText="1"/>
    </xf>
    <xf numFmtId="0" fontId="6" fillId="2" borderId="0" xfId="0" applyFont="1" applyFill="1" applyAlignment="1">
      <alignment vertical="center" wrapText="1"/>
    </xf>
    <xf numFmtId="0" fontId="1" fillId="2" borderId="0" xfId="0" applyFont="1" applyFill="1" applyAlignment="1" applyProtection="1">
      <alignment horizontal="center" vertical="center" wrapText="1"/>
      <protection locked="0"/>
    </xf>
    <xf numFmtId="0" fontId="17" fillId="0" borderId="30" xfId="0" applyFont="1" applyBorder="1" applyAlignment="1" applyProtection="1">
      <alignment horizontal="center" vertical="center" wrapText="1"/>
      <protection locked="0"/>
    </xf>
    <xf numFmtId="0" fontId="17" fillId="0" borderId="32" xfId="0" applyFont="1" applyBorder="1" applyAlignment="1" applyProtection="1">
      <alignment horizontal="center" vertical="center" wrapText="1"/>
      <protection locked="0"/>
    </xf>
    <xf numFmtId="0" fontId="17" fillId="0" borderId="17" xfId="0" applyFont="1" applyBorder="1" applyAlignment="1" applyProtection="1">
      <alignment horizontal="center" vertical="center" wrapText="1"/>
      <protection locked="0"/>
    </xf>
    <xf numFmtId="0" fontId="1" fillId="2" borderId="5"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9" borderId="0" xfId="0" applyFont="1" applyFill="1" applyAlignment="1">
      <alignment vertical="center" wrapText="1"/>
    </xf>
    <xf numFmtId="0" fontId="1" fillId="2" borderId="25" xfId="0" applyFont="1" applyFill="1" applyBorder="1" applyAlignment="1">
      <alignment horizontal="right" vertical="center" wrapText="1"/>
    </xf>
    <xf numFmtId="0" fontId="1" fillId="2" borderId="30" xfId="0" applyFont="1" applyFill="1" applyBorder="1" applyAlignment="1" applyProtection="1">
      <alignment horizontal="left" vertical="center" wrapText="1"/>
      <protection locked="0"/>
    </xf>
    <xf numFmtId="0" fontId="1" fillId="2" borderId="30" xfId="0" applyFont="1" applyFill="1" applyBorder="1" applyAlignment="1" applyProtection="1">
      <alignment horizontal="center" vertical="center" wrapText="1"/>
      <protection locked="0"/>
    </xf>
    <xf numFmtId="0" fontId="1" fillId="2" borderId="32" xfId="0" applyFont="1" applyFill="1" applyBorder="1" applyAlignment="1" applyProtection="1">
      <alignment horizontal="center" vertical="center" wrapText="1"/>
      <protection locked="0"/>
    </xf>
    <xf numFmtId="0" fontId="1" fillId="2" borderId="27" xfId="0" applyFont="1" applyFill="1" applyBorder="1" applyAlignment="1">
      <alignment horizontal="center" vertical="center" wrapText="1"/>
    </xf>
    <xf numFmtId="0" fontId="1" fillId="2" borderId="26" xfId="0" applyFont="1" applyFill="1" applyBorder="1" applyAlignment="1">
      <alignment horizontal="right" vertical="center" wrapText="1"/>
    </xf>
    <xf numFmtId="0" fontId="1" fillId="2" borderId="17" xfId="0" applyFont="1" applyFill="1" applyBorder="1" applyAlignment="1" applyProtection="1">
      <alignment horizontal="left" vertical="center" wrapText="1"/>
      <protection locked="0"/>
    </xf>
    <xf numFmtId="0" fontId="1" fillId="2" borderId="17" xfId="0" applyFont="1" applyFill="1" applyBorder="1" applyAlignment="1" applyProtection="1">
      <alignment horizontal="center" vertical="center" wrapText="1"/>
      <protection locked="0"/>
    </xf>
    <xf numFmtId="0" fontId="1" fillId="2" borderId="28" xfId="0" applyFont="1" applyFill="1" applyBorder="1" applyAlignment="1">
      <alignment horizontal="center" vertical="center" wrapText="1"/>
    </xf>
    <xf numFmtId="0" fontId="1" fillId="2" borderId="31" xfId="0" applyFont="1" applyFill="1" applyBorder="1" applyAlignment="1" applyProtection="1">
      <alignment horizontal="left" vertical="center" wrapText="1"/>
      <protection locked="0"/>
    </xf>
    <xf numFmtId="0" fontId="1" fillId="2" borderId="31" xfId="0" applyFont="1" applyFill="1" applyBorder="1" applyAlignment="1" applyProtection="1">
      <alignment horizontal="center" vertical="center" wrapText="1"/>
      <protection locked="0"/>
    </xf>
    <xf numFmtId="0" fontId="1" fillId="2" borderId="29" xfId="0" applyFont="1" applyFill="1" applyBorder="1" applyAlignment="1">
      <alignment horizontal="center" vertical="center" wrapText="1"/>
    </xf>
    <xf numFmtId="0" fontId="1" fillId="2" borderId="24" xfId="0" applyFont="1" applyFill="1" applyBorder="1" applyAlignment="1">
      <alignment horizontal="right" vertical="center" wrapText="1"/>
    </xf>
    <xf numFmtId="0" fontId="1" fillId="2" borderId="5" xfId="0" applyFont="1" applyFill="1" applyBorder="1" applyAlignment="1">
      <alignment horizontal="center" vertical="center" textRotation="90" wrapText="1"/>
    </xf>
    <xf numFmtId="0" fontId="1" fillId="2" borderId="10" xfId="0" applyFont="1" applyFill="1" applyBorder="1" applyAlignment="1">
      <alignment horizontal="center" vertical="center" textRotation="90" wrapText="1"/>
    </xf>
    <xf numFmtId="0" fontId="1" fillId="2" borderId="10" xfId="0" applyFont="1" applyFill="1" applyBorder="1" applyAlignment="1">
      <alignment horizontal="center" vertical="center" wrapText="1"/>
    </xf>
    <xf numFmtId="0" fontId="1" fillId="2" borderId="2" xfId="0" applyFont="1" applyFill="1" applyBorder="1" applyAlignment="1">
      <alignment horizontal="center" vertical="center" textRotation="90" wrapText="1"/>
    </xf>
    <xf numFmtId="0" fontId="1" fillId="2" borderId="5" xfId="0" applyFont="1" applyFill="1" applyBorder="1" applyAlignment="1">
      <alignment horizontal="center" vertical="center" textRotation="90" wrapText="1"/>
    </xf>
    <xf numFmtId="0" fontId="1" fillId="2" borderId="10" xfId="0" applyFont="1" applyFill="1" applyBorder="1" applyAlignment="1">
      <alignment horizontal="center" vertical="center" textRotation="90" wrapText="1"/>
    </xf>
    <xf numFmtId="0" fontId="1" fillId="2" borderId="2" xfId="0" applyFont="1" applyFill="1" applyBorder="1" applyAlignment="1">
      <alignment horizontal="center" vertical="center" textRotation="90" wrapText="1"/>
    </xf>
    <xf numFmtId="0" fontId="1" fillId="2" borderId="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pplyProtection="1">
      <alignment horizontal="center" vertical="center" wrapText="1"/>
      <protection locked="0"/>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4" fillId="0" borderId="9" xfId="0" applyFont="1" applyBorder="1" applyAlignment="1">
      <alignment horizontal="center" vertical="center" wrapText="1"/>
    </xf>
    <xf numFmtId="0" fontId="1" fillId="0" borderId="5" xfId="0" applyFont="1" applyBorder="1" applyAlignment="1">
      <alignment horizontal="center" vertical="center" textRotation="90" wrapText="1"/>
    </xf>
    <xf numFmtId="0" fontId="1" fillId="0" borderId="10"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 xfId="0" applyFont="1" applyBorder="1" applyAlignment="1">
      <alignment horizontal="center" vertical="center" wrapText="1"/>
    </xf>
    <xf numFmtId="0" fontId="6" fillId="0" borderId="16"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5"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6" borderId="1"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 fillId="2" borderId="10"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16" xfId="0" applyFont="1" applyFill="1" applyBorder="1" applyAlignment="1">
      <alignment horizontal="center" vertical="center" textRotation="90" wrapText="1"/>
    </xf>
    <xf numFmtId="0" fontId="1" fillId="2" borderId="18"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center" vertical="center" wrapText="1"/>
      <protection locked="0"/>
    </xf>
    <xf numFmtId="0" fontId="1" fillId="2" borderId="20" xfId="0" applyFont="1" applyFill="1" applyBorder="1" applyAlignment="1" applyProtection="1">
      <alignment horizontal="center" vertical="center" wrapText="1"/>
      <protection locked="0"/>
    </xf>
    <xf numFmtId="0" fontId="7" fillId="2" borderId="21"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2" borderId="23" xfId="0" applyFont="1" applyFill="1" applyBorder="1" applyAlignment="1" applyProtection="1">
      <alignment horizontal="center" vertical="center" wrapText="1"/>
      <protection locked="0"/>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6" xfId="0" applyFont="1" applyBorder="1" applyAlignment="1">
      <alignment horizontal="center" vertical="center" wrapText="1"/>
    </xf>
    <xf numFmtId="0" fontId="1" fillId="7" borderId="1" xfId="0" applyFont="1" applyFill="1" applyBorder="1" applyAlignment="1" applyProtection="1">
      <alignment horizontal="center" vertical="center" wrapText="1"/>
      <protection locked="0"/>
    </xf>
    <xf numFmtId="0" fontId="1" fillId="0" borderId="16" xfId="0" applyFont="1" applyBorder="1" applyAlignment="1">
      <alignment horizontal="center" vertical="center" textRotation="90" wrapText="1"/>
    </xf>
    <xf numFmtId="0" fontId="1" fillId="0" borderId="18"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1" fillId="0" borderId="20"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7" fillId="0" borderId="21"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1" fillId="6" borderId="5"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8" borderId="1" xfId="0" applyFont="1" applyFill="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7" fillId="0" borderId="18" xfId="0" applyFont="1" applyBorder="1" applyAlignment="1" applyProtection="1">
      <alignment horizontal="center" vertical="center" wrapText="1"/>
      <protection locked="0"/>
    </xf>
    <xf numFmtId="0" fontId="17" fillId="0" borderId="19" xfId="0" applyFont="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 fillId="6" borderId="5" xfId="0" applyFont="1" applyFill="1" applyBorder="1" applyAlignment="1" applyProtection="1">
      <alignment horizontal="center" vertical="center" wrapText="1"/>
      <protection locked="0"/>
    </xf>
    <xf numFmtId="0" fontId="1" fillId="6" borderId="10" xfId="0" applyFont="1" applyFill="1" applyBorder="1" applyAlignment="1" applyProtection="1">
      <alignment horizontal="center" vertical="center" wrapText="1"/>
      <protection locked="0"/>
    </xf>
    <xf numFmtId="0" fontId="1" fillId="6" borderId="2"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9" fillId="4" borderId="12"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4" borderId="1" xfId="0" applyFont="1" applyFill="1" applyBorder="1" applyAlignment="1">
      <alignment horizontal="right" vertical="center" wrapText="1"/>
    </xf>
    <xf numFmtId="0" fontId="13" fillId="4" borderId="11" xfId="0" applyFont="1" applyFill="1" applyBorder="1" applyAlignment="1">
      <alignment horizontal="center" vertical="center" wrapText="1"/>
    </xf>
    <xf numFmtId="0" fontId="13" fillId="4" borderId="4" xfId="0" applyFont="1" applyFill="1" applyBorder="1" applyAlignment="1">
      <alignment horizontal="center" vertical="center" wrapText="1"/>
    </xf>
  </cellXfs>
  <cellStyles count="3">
    <cellStyle name="Normal" xfId="0" builtinId="0"/>
    <cellStyle name="Normal 2 2" xfId="2"/>
    <cellStyle name="Normal 3 2" xfId="1"/>
  </cellStyles>
  <dxfs count="284">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theme="5" tint="0.79998168889431442"/>
        </patternFill>
      </fill>
    </dxf>
    <dxf>
      <font>
        <color theme="0"/>
      </font>
      <fill>
        <patternFill>
          <bgColor rgb="FFC00000"/>
        </patternFill>
      </fill>
    </dxf>
    <dxf>
      <font>
        <color rgb="FFFF0000"/>
      </font>
      <fill>
        <patternFill patternType="solid">
          <bgColor theme="5" tint="0.79998168889431442"/>
        </patternFill>
      </fill>
    </dxf>
    <dxf>
      <font>
        <color theme="9"/>
      </font>
      <fill>
        <patternFill>
          <bgColor theme="9" tint="0.79998168889431442"/>
        </patternFill>
      </fill>
    </dxf>
  </dxfs>
  <tableStyles count="0" defaultTableStyle="TableStyleMedium2" defaultPivotStyle="PivotStyleLight16"/>
  <colors>
    <mruColors>
      <color rgb="FFFFC5C5"/>
      <color rgb="FFFF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397565</xdr:colOff>
      <xdr:row>1</xdr:row>
      <xdr:rowOff>81999</xdr:rowOff>
    </xdr:from>
    <xdr:to>
      <xdr:col>1</xdr:col>
      <xdr:colOff>1516752</xdr:colOff>
      <xdr:row>2</xdr:row>
      <xdr:rowOff>698875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2815" y="243924"/>
          <a:ext cx="1119187" cy="8073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42348856\AppData\Local\Microsoft\Windows\Temporary%20Internet%20Files\Content.Outlook\26TAPSIG\Mapa%20de%20Riesgos%20de%20Corrupci&#243;n%202018%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APA DE RIESGOS"/>
      <sheetName val="mapa riesgos consolidado"/>
    </sheetNames>
    <sheetDataSet>
      <sheetData sheetId="0">
        <row r="3">
          <cell r="H3" t="str">
            <v>Direccionamiento Estratégico</v>
          </cell>
        </row>
        <row r="4">
          <cell r="H4" t="str">
            <v>Administración del Talento Humano</v>
          </cell>
        </row>
        <row r="5">
          <cell r="H5" t="str">
            <v>Gestión de Capacitación</v>
          </cell>
        </row>
        <row r="6">
          <cell r="H6" t="str">
            <v>Gestión de Investigaciones Disciplinarias</v>
          </cell>
        </row>
        <row r="7">
          <cell r="H7" t="str">
            <v>Gestión de Seguridad y Salud Ocupacional</v>
          </cell>
        </row>
        <row r="8">
          <cell r="H8" t="str">
            <v>Administración del Sistema de Gestión de la Calidad</v>
          </cell>
        </row>
        <row r="9">
          <cell r="H9" t="str">
            <v>Gestión de Comunicaciones</v>
          </cell>
        </row>
        <row r="10">
          <cell r="H10" t="str">
            <v>Gestión de Servicio de Atención al Ciudadano</v>
          </cell>
        </row>
        <row r="11">
          <cell r="H11" t="str">
            <v>Gestión Comercial y de Servicios</v>
          </cell>
        </row>
        <row r="12">
          <cell r="H12" t="str">
            <v>Gestión de Regulación y Reglamentación</v>
          </cell>
        </row>
        <row r="13">
          <cell r="H13" t="str">
            <v>Gestión de Políticas Aerocomerciales</v>
          </cell>
        </row>
        <row r="14">
          <cell r="H14" t="str">
            <v>Gestión de Servicio al  Personal Aeronáutico</v>
          </cell>
        </row>
        <row r="15">
          <cell r="H15" t="str">
            <v>Gestión de Servicio a Empresas Aeronáuticas</v>
          </cell>
        </row>
        <row r="16">
          <cell r="H16" t="str">
            <v>Gestión de Registro</v>
          </cell>
        </row>
        <row r="17">
          <cell r="H17" t="str">
            <v>Gestión de Permisos Especiales a Propietarios y/ó Explotadores de Aeronaves</v>
          </cell>
        </row>
        <row r="18">
          <cell r="H18" t="str">
            <v>Gestión de Servicio  a Productos Aeronáuticos</v>
          </cell>
        </row>
        <row r="19">
          <cell r="H19" t="str">
            <v>Gestión de Espacio Aéreo</v>
          </cell>
        </row>
        <row r="20">
          <cell r="H20" t="str">
            <v>Gestión de Tránsito Aéreo</v>
          </cell>
        </row>
        <row r="21">
          <cell r="H21" t="str">
            <v>Gestión de Servicio de Meteorología Aeronáutica</v>
          </cell>
        </row>
        <row r="22">
          <cell r="H22" t="str">
            <v>Gestión de Servicio de Información Aeronáutica</v>
          </cell>
        </row>
        <row r="23">
          <cell r="H23" t="str">
            <v xml:space="preserve">Gestión de Tecnología </v>
          </cell>
        </row>
        <row r="24">
          <cell r="H24" t="str">
            <v>Gestión de Servicio de Salvamento y Extinción de Incendios</v>
          </cell>
        </row>
        <row r="25">
          <cell r="H25" t="str">
            <v>Gestión de Servicio de Búsqueda y Salvamento</v>
          </cell>
        </row>
        <row r="26">
          <cell r="H26" t="str">
            <v>Gestión de Servicio de Prevención e Investigación de Incidentes ATS</v>
          </cell>
        </row>
        <row r="27">
          <cell r="H27" t="str">
            <v>Gestión de Servicio de Investigación de Accidentes e Incidentes Aéreos</v>
          </cell>
        </row>
        <row r="28">
          <cell r="H28" t="str">
            <v>Gestión de Proyectos de Infraestructura Aeroportuaria</v>
          </cell>
        </row>
        <row r="29">
          <cell r="H29" t="str">
            <v>Gestión de Seguridad a la Aviación Civil-AVSEC y facilitación</v>
          </cell>
        </row>
        <row r="30">
          <cell r="H30" t="str">
            <v>Gestión Operaciones Aeroportuarias</v>
          </cell>
        </row>
        <row r="31">
          <cell r="H31" t="str">
            <v>Gestión Vigilancia y Control al Personal Aeronáutico y Dependencias.</v>
          </cell>
        </row>
        <row r="32">
          <cell r="H32" t="str">
            <v xml:space="preserve">Gestión Inspección, Vigilancia y Control </v>
          </cell>
        </row>
        <row r="33">
          <cell r="H33" t="str">
            <v>Gestión de Inspección, Seguimiento y Vigilancia administrativa y financiera de las Empresas Aeronáuticas</v>
          </cell>
        </row>
        <row r="34">
          <cell r="H34" t="str">
            <v>Gestión de Vigilancia y Control  de Propietarios y/o explotadores de Aeronaves</v>
          </cell>
        </row>
        <row r="35">
          <cell r="H35" t="str">
            <v>Gestión de Vigilancia de Servicios de Transporte Aéreo</v>
          </cell>
        </row>
        <row r="36">
          <cell r="H36" t="str">
            <v>Gestión de Vigilancia y Control de Aeropuertos</v>
          </cell>
        </row>
        <row r="37">
          <cell r="H37" t="str">
            <v>Vigilancia y Asesoraia a los Sistemas de Gestión de Seguridad Operacional</v>
          </cell>
        </row>
        <row r="38">
          <cell r="H38" t="str">
            <v>Gestión Jurídica</v>
          </cell>
        </row>
        <row r="39">
          <cell r="H39" t="str">
            <v>Gestión  Financiera</v>
          </cell>
        </row>
        <row r="40">
          <cell r="H40" t="str">
            <v>Gestión de Contratación</v>
          </cell>
        </row>
        <row r="41">
          <cell r="H41" t="str">
            <v>Gestión Adquisición de Bienes Inmuebles</v>
          </cell>
        </row>
        <row r="42">
          <cell r="H42" t="str">
            <v>Administración de Bienes</v>
          </cell>
        </row>
        <row r="43">
          <cell r="H43" t="str">
            <v>Gestión Información Sectorial</v>
          </cell>
        </row>
        <row r="44">
          <cell r="H44" t="str">
            <v>Gestión de Informática</v>
          </cell>
        </row>
        <row r="45">
          <cell r="H45" t="str">
            <v>Gestión de Evaluación y Asesoria al Sistemna de Control Inetrno</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H1048494"/>
  <sheetViews>
    <sheetView tabSelected="1" zoomScaleNormal="100" zoomScaleSheetLayoutView="85" workbookViewId="0">
      <pane ySplit="10" topLeftCell="A229" activePane="bottomLeft" state="frozen"/>
      <selection pane="bottomLeft" activeCell="H231" sqref="H231:H240"/>
    </sheetView>
  </sheetViews>
  <sheetFormatPr baseColWidth="10" defaultColWidth="11.42578125" defaultRowHeight="15" outlineLevelCol="1" x14ac:dyDescent="0.25"/>
  <cols>
    <col min="1" max="1" width="1.42578125" style="7" customWidth="1"/>
    <col min="2" max="2" width="28.5703125" style="7" customWidth="1"/>
    <col min="3" max="3" width="42.85546875" style="7" customWidth="1"/>
    <col min="4" max="4" width="50.28515625" style="7" customWidth="1"/>
    <col min="5" max="6" width="8.5703125" style="7" customWidth="1" outlineLevel="1"/>
    <col min="7" max="7" width="15.7109375" style="7" customWidth="1" outlineLevel="1"/>
    <col min="8" max="8" width="8.5703125" style="7" customWidth="1" outlineLevel="1"/>
    <col min="9" max="9" width="5.7109375" style="7" customWidth="1" outlineLevel="1"/>
    <col min="10" max="10" width="43.28515625" style="7" customWidth="1"/>
    <col min="11" max="11" width="33.5703125" style="7" customWidth="1"/>
    <col min="12" max="12" width="5.7109375" style="7" customWidth="1"/>
    <col min="13" max="13" width="15.28515625" style="7" customWidth="1"/>
    <col min="14" max="31" width="5.7109375" style="7" customWidth="1" outlineLevel="1"/>
    <col min="32" max="32" width="5.7109375" style="7" customWidth="1"/>
    <col min="33" max="33" width="16" style="7" customWidth="1"/>
    <col min="34" max="34" width="11.42578125" style="7" customWidth="1"/>
    <col min="35" max="35" width="9.85546875" style="7" customWidth="1"/>
    <col min="36" max="36" width="15.5703125" style="7" customWidth="1"/>
    <col min="37" max="37" width="5.7109375" style="7" customWidth="1"/>
    <col min="38" max="38" width="49.42578125" style="7" customWidth="1"/>
    <col min="39" max="39" width="33.140625" style="6" customWidth="1"/>
    <col min="40" max="40" width="12" style="6" customWidth="1"/>
    <col min="41" max="41" width="12.85546875" style="6" customWidth="1" outlineLevel="1"/>
    <col min="42" max="48" width="5.7109375" style="7" customWidth="1" outlineLevel="1"/>
    <col min="49" max="49" width="10" style="7" customWidth="1" outlineLevel="1"/>
    <col min="50" max="50" width="5" style="7" customWidth="1" outlineLevel="1"/>
    <col min="51" max="51" width="10" style="7" customWidth="1" outlineLevel="1"/>
    <col min="52" max="52" width="5.7109375" style="24" customWidth="1"/>
    <col min="53" max="53" width="14.42578125" style="7" customWidth="1"/>
    <col min="54" max="54" width="5.7109375" style="7" customWidth="1"/>
    <col min="55" max="55" width="12.85546875" style="7" customWidth="1"/>
    <col min="56" max="56" width="5.7109375" style="24" customWidth="1"/>
    <col min="57" max="57" width="15.5703125" style="7" customWidth="1"/>
    <col min="58" max="58" width="13.28515625" style="7" customWidth="1"/>
    <col min="59" max="60" width="28.5703125" style="7" customWidth="1"/>
    <col min="61" max="61" width="1.42578125" style="7" customWidth="1"/>
    <col min="62" max="16384" width="11.42578125" style="7"/>
  </cols>
  <sheetData>
    <row r="1" spans="2:60" ht="7.5" customHeight="1" x14ac:dyDescent="0.25"/>
    <row r="2" spans="2:60" ht="15" customHeight="1" x14ac:dyDescent="0.25">
      <c r="B2" s="52"/>
      <c r="C2" s="148" t="s">
        <v>66</v>
      </c>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50"/>
    </row>
    <row r="3" spans="2:60" ht="58.5" customHeight="1" x14ac:dyDescent="0.25">
      <c r="B3" s="54"/>
      <c r="C3" s="151" t="s">
        <v>74</v>
      </c>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3"/>
    </row>
    <row r="4" spans="2:60" ht="15" customHeight="1" x14ac:dyDescent="0.25">
      <c r="B4" s="18" t="s">
        <v>75</v>
      </c>
      <c r="C4" s="154"/>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6"/>
    </row>
    <row r="5" spans="2:60" x14ac:dyDescent="0.25">
      <c r="P5" s="20"/>
    </row>
    <row r="6" spans="2:60" ht="12.75" x14ac:dyDescent="0.25">
      <c r="B6" s="170" t="s">
        <v>0</v>
      </c>
      <c r="C6" s="171"/>
      <c r="D6" s="171"/>
      <c r="E6" s="171"/>
      <c r="F6" s="171"/>
      <c r="G6" s="171"/>
      <c r="H6" s="171"/>
      <c r="I6" s="171"/>
      <c r="J6" s="171"/>
      <c r="K6" s="172"/>
      <c r="L6" s="173" t="s">
        <v>1</v>
      </c>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4"/>
      <c r="AY6" s="174"/>
      <c r="AZ6" s="174"/>
      <c r="BA6" s="174"/>
      <c r="BB6" s="174"/>
      <c r="BC6" s="174"/>
      <c r="BD6" s="174"/>
      <c r="BE6" s="174"/>
      <c r="BF6" s="174"/>
      <c r="BG6" s="174"/>
      <c r="BH6" s="175"/>
    </row>
    <row r="7" spans="2:60" ht="12.75" customHeight="1" x14ac:dyDescent="0.25">
      <c r="B7" s="176" t="s">
        <v>2</v>
      </c>
      <c r="C7" s="176" t="s">
        <v>57</v>
      </c>
      <c r="D7" s="179" t="s">
        <v>54</v>
      </c>
      <c r="E7" s="166" t="s">
        <v>55</v>
      </c>
      <c r="F7" s="166"/>
      <c r="G7" s="166"/>
      <c r="H7" s="166"/>
      <c r="I7" s="166"/>
      <c r="J7" s="166"/>
      <c r="K7" s="176" t="s">
        <v>3</v>
      </c>
      <c r="L7" s="173" t="s">
        <v>4</v>
      </c>
      <c r="M7" s="174"/>
      <c r="N7" s="174"/>
      <c r="O7" s="174"/>
      <c r="P7" s="174"/>
      <c r="Q7" s="174"/>
      <c r="R7" s="174"/>
      <c r="S7" s="174"/>
      <c r="T7" s="174"/>
      <c r="U7" s="174"/>
      <c r="V7" s="174"/>
      <c r="W7" s="174"/>
      <c r="X7" s="174"/>
      <c r="Y7" s="174"/>
      <c r="Z7" s="174"/>
      <c r="AA7" s="174"/>
      <c r="AB7" s="174"/>
      <c r="AC7" s="174"/>
      <c r="AD7" s="174"/>
      <c r="AE7" s="174"/>
      <c r="AF7" s="174"/>
      <c r="AG7" s="174"/>
      <c r="AH7" s="174"/>
      <c r="AI7" s="174"/>
      <c r="AJ7" s="175"/>
      <c r="AK7" s="163" t="s">
        <v>5</v>
      </c>
      <c r="AL7" s="164"/>
      <c r="AM7" s="164"/>
      <c r="AN7" s="164"/>
      <c r="AO7" s="164"/>
      <c r="AP7" s="164"/>
      <c r="AQ7" s="164"/>
      <c r="AR7" s="164"/>
      <c r="AS7" s="164"/>
      <c r="AT7" s="164"/>
      <c r="AU7" s="164"/>
      <c r="AV7" s="164"/>
      <c r="AW7" s="164"/>
      <c r="AX7" s="164"/>
      <c r="AY7" s="164"/>
      <c r="AZ7" s="164"/>
      <c r="BA7" s="164"/>
      <c r="BB7" s="164"/>
      <c r="BC7" s="164"/>
      <c r="BD7" s="164"/>
      <c r="BE7" s="164"/>
      <c r="BF7" s="164"/>
      <c r="BG7" s="164"/>
      <c r="BH7" s="165"/>
    </row>
    <row r="8" spans="2:60" ht="12.75" customHeight="1" x14ac:dyDescent="0.25">
      <c r="B8" s="177"/>
      <c r="C8" s="177"/>
      <c r="D8" s="180"/>
      <c r="E8" s="167" t="s">
        <v>52</v>
      </c>
      <c r="F8" s="167"/>
      <c r="G8" s="167"/>
      <c r="H8" s="167"/>
      <c r="I8" s="8"/>
      <c r="J8" s="143" t="s">
        <v>56</v>
      </c>
      <c r="K8" s="177"/>
      <c r="L8" s="173" t="s">
        <v>6</v>
      </c>
      <c r="M8" s="174"/>
      <c r="N8" s="174"/>
      <c r="O8" s="174"/>
      <c r="P8" s="174"/>
      <c r="Q8" s="174"/>
      <c r="R8" s="174"/>
      <c r="S8" s="174"/>
      <c r="T8" s="174"/>
      <c r="U8" s="174"/>
      <c r="V8" s="174"/>
      <c r="W8" s="174"/>
      <c r="X8" s="174"/>
      <c r="Y8" s="174"/>
      <c r="Z8" s="174"/>
      <c r="AA8" s="174"/>
      <c r="AB8" s="174"/>
      <c r="AC8" s="174"/>
      <c r="AD8" s="174"/>
      <c r="AE8" s="174"/>
      <c r="AF8" s="174"/>
      <c r="AG8" s="174"/>
      <c r="AH8" s="174"/>
      <c r="AI8" s="174"/>
      <c r="AJ8" s="175"/>
      <c r="AK8" s="131" t="s">
        <v>12</v>
      </c>
      <c r="AL8" s="132"/>
      <c r="AM8" s="132"/>
      <c r="AN8" s="132"/>
      <c r="AO8" s="132"/>
      <c r="AP8" s="132"/>
      <c r="AQ8" s="132"/>
      <c r="AR8" s="132"/>
      <c r="AS8" s="132"/>
      <c r="AT8" s="132"/>
      <c r="AU8" s="132"/>
      <c r="AV8" s="133"/>
      <c r="AW8" s="139" t="s">
        <v>65</v>
      </c>
      <c r="AX8" s="139" t="s">
        <v>67</v>
      </c>
      <c r="AY8" s="139"/>
      <c r="AZ8" s="131" t="s">
        <v>7</v>
      </c>
      <c r="BA8" s="132"/>
      <c r="BB8" s="132"/>
      <c r="BC8" s="132"/>
      <c r="BD8" s="132"/>
      <c r="BE8" s="133"/>
      <c r="BF8" s="139" t="s">
        <v>8</v>
      </c>
      <c r="BG8" s="139"/>
      <c r="BH8" s="139"/>
    </row>
    <row r="9" spans="2:60" ht="15" customHeight="1" x14ac:dyDescent="0.25">
      <c r="B9" s="177"/>
      <c r="C9" s="177"/>
      <c r="D9" s="180"/>
      <c r="E9" s="141" t="s">
        <v>48</v>
      </c>
      <c r="F9" s="141" t="s">
        <v>49</v>
      </c>
      <c r="G9" s="141" t="s">
        <v>50</v>
      </c>
      <c r="H9" s="141" t="s">
        <v>51</v>
      </c>
      <c r="I9" s="9"/>
      <c r="J9" s="144"/>
      <c r="K9" s="177"/>
      <c r="L9" s="157" t="s">
        <v>9</v>
      </c>
      <c r="M9" s="183"/>
      <c r="N9" s="161" t="s">
        <v>59</v>
      </c>
      <c r="O9" s="168"/>
      <c r="P9" s="168"/>
      <c r="Q9" s="168"/>
      <c r="R9" s="168"/>
      <c r="S9" s="168"/>
      <c r="T9" s="168"/>
      <c r="U9" s="168"/>
      <c r="V9" s="168"/>
      <c r="W9" s="168"/>
      <c r="X9" s="168"/>
      <c r="Y9" s="168"/>
      <c r="Z9" s="168"/>
      <c r="AA9" s="168"/>
      <c r="AB9" s="168"/>
      <c r="AC9" s="168"/>
      <c r="AD9" s="168"/>
      <c r="AE9" s="162"/>
      <c r="AF9" s="161" t="s">
        <v>10</v>
      </c>
      <c r="AG9" s="162"/>
      <c r="AH9" s="169" t="s">
        <v>11</v>
      </c>
      <c r="AI9" s="157" t="s">
        <v>60</v>
      </c>
      <c r="AJ9" s="158"/>
      <c r="AK9" s="182" t="s">
        <v>63</v>
      </c>
      <c r="AL9" s="146" t="s">
        <v>64</v>
      </c>
      <c r="AM9" s="146" t="s">
        <v>73</v>
      </c>
      <c r="AN9" s="146" t="s">
        <v>72</v>
      </c>
      <c r="AO9" s="131" t="s">
        <v>61</v>
      </c>
      <c r="AP9" s="139" t="s">
        <v>62</v>
      </c>
      <c r="AQ9" s="139"/>
      <c r="AR9" s="139"/>
      <c r="AS9" s="139"/>
      <c r="AT9" s="139"/>
      <c r="AU9" s="139"/>
      <c r="AV9" s="139"/>
      <c r="AW9" s="139"/>
      <c r="AX9" s="139"/>
      <c r="AY9" s="139"/>
      <c r="AZ9" s="134"/>
      <c r="BA9" s="135"/>
      <c r="BB9" s="135"/>
      <c r="BC9" s="135"/>
      <c r="BD9" s="135"/>
      <c r="BE9" s="136"/>
      <c r="BF9" s="140" t="s">
        <v>71</v>
      </c>
      <c r="BG9" s="140" t="s">
        <v>13</v>
      </c>
      <c r="BH9" s="140" t="s">
        <v>14</v>
      </c>
    </row>
    <row r="10" spans="2:60" s="6" customFormat="1" ht="15" customHeight="1" x14ac:dyDescent="0.25">
      <c r="B10" s="177"/>
      <c r="C10" s="178"/>
      <c r="D10" s="181"/>
      <c r="E10" s="142"/>
      <c r="F10" s="142"/>
      <c r="G10" s="142"/>
      <c r="H10" s="142"/>
      <c r="I10" s="10"/>
      <c r="J10" s="145"/>
      <c r="K10" s="178"/>
      <c r="L10" s="159"/>
      <c r="M10" s="184"/>
      <c r="N10" s="11">
        <v>1</v>
      </c>
      <c r="O10" s="11">
        <v>2</v>
      </c>
      <c r="P10" s="11">
        <v>3</v>
      </c>
      <c r="Q10" s="11">
        <v>4</v>
      </c>
      <c r="R10" s="11">
        <v>5</v>
      </c>
      <c r="S10" s="11">
        <v>6</v>
      </c>
      <c r="T10" s="11">
        <v>7</v>
      </c>
      <c r="U10" s="11">
        <v>8</v>
      </c>
      <c r="V10" s="11">
        <v>9</v>
      </c>
      <c r="W10" s="11">
        <v>10</v>
      </c>
      <c r="X10" s="11">
        <v>11</v>
      </c>
      <c r="Y10" s="11">
        <v>12</v>
      </c>
      <c r="Z10" s="11">
        <v>13</v>
      </c>
      <c r="AA10" s="11">
        <v>14</v>
      </c>
      <c r="AB10" s="11">
        <v>15</v>
      </c>
      <c r="AC10" s="11">
        <v>16</v>
      </c>
      <c r="AD10" s="11">
        <v>17</v>
      </c>
      <c r="AE10" s="11">
        <v>18</v>
      </c>
      <c r="AF10" s="161" t="s">
        <v>58</v>
      </c>
      <c r="AG10" s="162"/>
      <c r="AH10" s="169"/>
      <c r="AI10" s="159"/>
      <c r="AJ10" s="160"/>
      <c r="AK10" s="182"/>
      <c r="AL10" s="147"/>
      <c r="AM10" s="147"/>
      <c r="AN10" s="147"/>
      <c r="AO10" s="134"/>
      <c r="AP10" s="12">
        <v>1</v>
      </c>
      <c r="AQ10" s="12">
        <v>2</v>
      </c>
      <c r="AR10" s="12">
        <v>3</v>
      </c>
      <c r="AS10" s="12">
        <v>4</v>
      </c>
      <c r="AT10" s="12">
        <v>5</v>
      </c>
      <c r="AU10" s="12">
        <v>6</v>
      </c>
      <c r="AV10" s="12">
        <v>7</v>
      </c>
      <c r="AW10" s="139"/>
      <c r="AX10" s="139"/>
      <c r="AY10" s="139"/>
      <c r="AZ10" s="137" t="s">
        <v>9</v>
      </c>
      <c r="BA10" s="138"/>
      <c r="BB10" s="137" t="s">
        <v>10</v>
      </c>
      <c r="BC10" s="138"/>
      <c r="BD10" s="137" t="s">
        <v>11</v>
      </c>
      <c r="BE10" s="138"/>
      <c r="BF10" s="140"/>
      <c r="BG10" s="140"/>
      <c r="BH10" s="140"/>
    </row>
    <row r="11" spans="2:60" ht="72" customHeight="1" x14ac:dyDescent="0.25">
      <c r="B11" s="87" t="s">
        <v>18</v>
      </c>
      <c r="C11" s="86" t="s">
        <v>76</v>
      </c>
      <c r="D11" s="86" t="s">
        <v>162</v>
      </c>
      <c r="E11" s="86" t="s">
        <v>77</v>
      </c>
      <c r="F11" s="86" t="s">
        <v>77</v>
      </c>
      <c r="G11" s="86" t="s">
        <v>77</v>
      </c>
      <c r="H11" s="86" t="s">
        <v>77</v>
      </c>
      <c r="I11" s="103" t="str">
        <f>IF(AND((E11="SI"),(F11="SI"),(G11="SI"),(H11="SI")),"Si es Riesgo de Corrupción","No es Riesgo de Corrupción")</f>
        <v>Si es Riesgo de Corrupción</v>
      </c>
      <c r="J11" s="104" t="s">
        <v>78</v>
      </c>
      <c r="K11" s="107" t="s">
        <v>79</v>
      </c>
      <c r="L11" s="110">
        <v>1</v>
      </c>
      <c r="M11" s="78" t="str">
        <f>IF(L11=1,"Rara vez
No se ha presentado en los últimos 5 años",IF(L11=2,"Improbable
Se presentó una vez en los últimos 5 años",IF(L11=3,"Posible
Se presentó una vez en los últimos 2 años",IF(L11=4,"Probable
Se presento una vez en el último año",IF(L11=5,"Casi seguro
Se ha presentado más de una vez al año","← 
Definir el nivel de probabilidad")))))</f>
        <v>Rara vez
No se ha presentado en los últimos 5 años</v>
      </c>
      <c r="N11" s="86" t="s">
        <v>77</v>
      </c>
      <c r="O11" s="86" t="s">
        <v>77</v>
      </c>
      <c r="P11" s="86" t="s">
        <v>77</v>
      </c>
      <c r="Q11" s="86" t="s">
        <v>77</v>
      </c>
      <c r="R11" s="86" t="s">
        <v>77</v>
      </c>
      <c r="S11" s="86" t="s">
        <v>77</v>
      </c>
      <c r="T11" s="86" t="s">
        <v>77</v>
      </c>
      <c r="U11" s="86" t="s">
        <v>77</v>
      </c>
      <c r="V11" s="86" t="s">
        <v>80</v>
      </c>
      <c r="W11" s="86" t="s">
        <v>77</v>
      </c>
      <c r="X11" s="86" t="s">
        <v>77</v>
      </c>
      <c r="Y11" s="86" t="s">
        <v>77</v>
      </c>
      <c r="Z11" s="86" t="s">
        <v>77</v>
      </c>
      <c r="AA11" s="86" t="s">
        <v>77</v>
      </c>
      <c r="AB11" s="86" t="s">
        <v>77</v>
      </c>
      <c r="AC11" s="86" t="s">
        <v>77</v>
      </c>
      <c r="AD11" s="86" t="s">
        <v>77</v>
      </c>
      <c r="AE11" s="86" t="s">
        <v>77</v>
      </c>
      <c r="AF11" s="98">
        <f>COUNTIF(N11:AE20,"SI")</f>
        <v>17</v>
      </c>
      <c r="AG11" s="78" t="str">
        <f>IF(AF11&lt;=5,"Moderado",IF(AND(AF11&gt;5,AF11&lt;=11),"Mayor",IF(AF11&gt;11,"Catastrófico","Responder las preguntas que se encuentran en los numerales del 1 al 18")))</f>
        <v>Catastrófico</v>
      </c>
      <c r="AH11" s="85">
        <f>IF(AG11="Moderado",5,IF(AG11="Mayor",10,IF(AG11="Catastrófico",20,"Responder las preguntas que se encuentran en los numerales del 1 al 18")))</f>
        <v>20</v>
      </c>
      <c r="AI11" s="101">
        <f>AH11*L11</f>
        <v>20</v>
      </c>
      <c r="AJ11" s="70" t="str">
        <f>IF(AI11&lt;=10,"Baja",IF(AND(AI11&gt;10,AI11&lt;=25),"Moderada",IF(AND(AI11&gt;25,AI11&lt;=50),"Alta",IF(AI11&gt;50,"Extrema",""))))</f>
        <v>Moderada</v>
      </c>
      <c r="AK11" s="1">
        <v>1</v>
      </c>
      <c r="AL11" s="13" t="s">
        <v>81</v>
      </c>
      <c r="AM11" s="14" t="s">
        <v>89</v>
      </c>
      <c r="AN11" s="14" t="s">
        <v>90</v>
      </c>
      <c r="AO11" s="14" t="s">
        <v>91</v>
      </c>
      <c r="AP11" s="15" t="s">
        <v>77</v>
      </c>
      <c r="AQ11" s="15" t="s">
        <v>77</v>
      </c>
      <c r="AR11" s="15" t="s">
        <v>77</v>
      </c>
      <c r="AS11" s="15" t="s">
        <v>77</v>
      </c>
      <c r="AT11" s="15" t="s">
        <v>77</v>
      </c>
      <c r="AU11" s="15" t="s">
        <v>77</v>
      </c>
      <c r="AV11" s="14" t="s">
        <v>77</v>
      </c>
      <c r="AW11" s="3">
        <f t="shared" ref="AW11:AW20" si="0">IF(AP11="SI",15,0)+IF(AQ11="SI",5,0)+IF(AR11="SI",15,0)+IF(AS11="SI",10,0)+IF(AT11="SI",15,0)+IF(AU11="SI",10,0)+IF(AV11="SI",30,0)</f>
        <v>100</v>
      </c>
      <c r="AX11" s="71" t="s">
        <v>69</v>
      </c>
      <c r="AY11" s="74">
        <f>IFERROR(((SUMIF(AO11:AO20,"Correctivo",AW11:AW20))+(SUMIF(AO11:AO20,"Detectivo",AW11:AW20)))/(COUNTIF(AO11:AO20,"Correctivo")+COUNTIF(AO11:AO20,"Detectivo")),0)</f>
        <v>100</v>
      </c>
      <c r="AZ11" s="77">
        <f>IF(AY16&lt;=50,L11,IF(AND(AY16&gt;50,AY16&lt;=75,L11&gt;1),L11-1,IF(AND(AY16&gt;75,L11&gt;2),L11-2,IF(AND(AY16&gt;75,L11=2),L11-1,1))))</f>
        <v>1</v>
      </c>
      <c r="BA11" s="78" t="str">
        <f>IF(AZ11=1,"Rara vez
No se ha presentado en los últimos 5 años",IF(AZ11=2,"Improbable
Se presentó una vez en los últimos 5 años",IF(AZ11=3,"Posible
Se presentó una vez en los últimos 2 años",IF(AZ11=4,"Probable
Se presento una vez en el último año",IF(AZ11=5,"Casi seguro
Se ha presentado más de una vez al año","← 
Definir el nivel de probabilidad")))))</f>
        <v>Rara vez
No se ha presentado en los últimos 5 años</v>
      </c>
      <c r="BB11" s="81">
        <f>IF(AY11&lt;=50,AH11,IF(AND(AY11&lt;=75,AH11=10),AH11-5,IF(AND(AY11&lt;=75,AH11=20),AH11-10,IF(AND(AY11&lt;=100,AH11=20),AH11-15,IF(AND(AY11&lt;=100,AH11=10),AH11-5,5)))))</f>
        <v>5</v>
      </c>
      <c r="BC11" s="78" t="str">
        <f>IF(BB11&lt;=5,"Moderado",IF(AND(BB11&gt;5,BB11&lt;=11),"Mayor",IF(BB11&gt;11,"Catastrófico","Responder las preguntas que se encuentran en los numerales del 1 al 18")))</f>
        <v>Moderado</v>
      </c>
      <c r="BD11" s="84">
        <f>BB11*AZ11</f>
        <v>5</v>
      </c>
      <c r="BE11" s="70" t="str">
        <f>IF(BD11&lt;=10,"Baja",IF(AND(BD11&gt;10,BD11&lt;=25),"Moderada",IF(AND(BD11&gt;25,BD11&lt;=50),"Alta",IF(BD11&gt;50,"Extrema",""))))</f>
        <v>Baja</v>
      </c>
      <c r="BF11" s="85" t="str">
        <f>IF(BE11="Baja","Tratamiento: eliminarse o reducirse fácilmente con los controles establecidos en la entidad.",IF(OR(BE11="Moderada",BE11="Alta"),"Tratamiento: llevar los riesgos a la Zona de Riesgo Baja o eliminarlo",IF(BE11="Extrema","Tratamiento: requieren de un tratamiento prioritario. Se deben implementar los controles orientados a reducir la posibilidad de ocurrencia del riesgo o disminuir el impacto de sus efectos y tomar las medidas de protección.",0)))</f>
        <v>Tratamiento: eliminarse o reducirse fácilmente con los controles establecidos en la entidad.</v>
      </c>
      <c r="BG11" s="86"/>
      <c r="BH11" s="86"/>
    </row>
    <row r="12" spans="2:60" ht="72" customHeight="1" x14ac:dyDescent="0.25">
      <c r="B12" s="87"/>
      <c r="C12" s="86"/>
      <c r="D12" s="86"/>
      <c r="E12" s="86"/>
      <c r="F12" s="86"/>
      <c r="G12" s="86"/>
      <c r="H12" s="86"/>
      <c r="I12" s="103"/>
      <c r="J12" s="105"/>
      <c r="K12" s="108"/>
      <c r="L12" s="111"/>
      <c r="M12" s="79"/>
      <c r="N12" s="86"/>
      <c r="O12" s="86"/>
      <c r="P12" s="86"/>
      <c r="Q12" s="86"/>
      <c r="R12" s="86"/>
      <c r="S12" s="86"/>
      <c r="T12" s="86"/>
      <c r="U12" s="86"/>
      <c r="V12" s="86"/>
      <c r="W12" s="86"/>
      <c r="X12" s="86"/>
      <c r="Y12" s="86"/>
      <c r="Z12" s="86"/>
      <c r="AA12" s="86"/>
      <c r="AB12" s="86"/>
      <c r="AC12" s="86"/>
      <c r="AD12" s="86"/>
      <c r="AE12" s="86"/>
      <c r="AF12" s="99"/>
      <c r="AG12" s="79"/>
      <c r="AH12" s="85"/>
      <c r="AI12" s="101"/>
      <c r="AJ12" s="70"/>
      <c r="AK12" s="2">
        <v>2</v>
      </c>
      <c r="AL12" s="21" t="s">
        <v>82</v>
      </c>
      <c r="AM12" s="16" t="s">
        <v>92</v>
      </c>
      <c r="AN12" s="16" t="s">
        <v>93</v>
      </c>
      <c r="AO12" s="16" t="s">
        <v>94</v>
      </c>
      <c r="AP12" s="16" t="s">
        <v>80</v>
      </c>
      <c r="AQ12" s="16" t="s">
        <v>77</v>
      </c>
      <c r="AR12" s="16" t="s">
        <v>80</v>
      </c>
      <c r="AS12" s="16" t="s">
        <v>77</v>
      </c>
      <c r="AT12" s="16" t="s">
        <v>77</v>
      </c>
      <c r="AU12" s="16" t="s">
        <v>77</v>
      </c>
      <c r="AV12" s="16" t="s">
        <v>80</v>
      </c>
      <c r="AW12" s="4">
        <f t="shared" si="0"/>
        <v>40</v>
      </c>
      <c r="AX12" s="72"/>
      <c r="AY12" s="75"/>
      <c r="AZ12" s="77"/>
      <c r="BA12" s="79"/>
      <c r="BB12" s="82"/>
      <c r="BC12" s="79"/>
      <c r="BD12" s="84"/>
      <c r="BE12" s="70"/>
      <c r="BF12" s="85"/>
      <c r="BG12" s="86"/>
      <c r="BH12" s="86"/>
    </row>
    <row r="13" spans="2:60" ht="72" customHeight="1" x14ac:dyDescent="0.25">
      <c r="B13" s="87"/>
      <c r="C13" s="86"/>
      <c r="D13" s="86"/>
      <c r="E13" s="86"/>
      <c r="F13" s="86"/>
      <c r="G13" s="86"/>
      <c r="H13" s="86"/>
      <c r="I13" s="103"/>
      <c r="J13" s="105"/>
      <c r="K13" s="108"/>
      <c r="L13" s="111"/>
      <c r="M13" s="79"/>
      <c r="N13" s="86"/>
      <c r="O13" s="86"/>
      <c r="P13" s="86"/>
      <c r="Q13" s="86"/>
      <c r="R13" s="86"/>
      <c r="S13" s="86"/>
      <c r="T13" s="86"/>
      <c r="U13" s="86"/>
      <c r="V13" s="86"/>
      <c r="W13" s="86"/>
      <c r="X13" s="86"/>
      <c r="Y13" s="86"/>
      <c r="Z13" s="86"/>
      <c r="AA13" s="86"/>
      <c r="AB13" s="86"/>
      <c r="AC13" s="86"/>
      <c r="AD13" s="86"/>
      <c r="AE13" s="86"/>
      <c r="AF13" s="99"/>
      <c r="AG13" s="79"/>
      <c r="AH13" s="85"/>
      <c r="AI13" s="101"/>
      <c r="AJ13" s="70"/>
      <c r="AK13" s="2">
        <v>3</v>
      </c>
      <c r="AL13" s="21" t="s">
        <v>83</v>
      </c>
      <c r="AM13" s="16" t="s">
        <v>92</v>
      </c>
      <c r="AN13" s="16" t="s">
        <v>95</v>
      </c>
      <c r="AO13" s="16" t="s">
        <v>94</v>
      </c>
      <c r="AP13" s="16" t="s">
        <v>80</v>
      </c>
      <c r="AQ13" s="16" t="s">
        <v>77</v>
      </c>
      <c r="AR13" s="16" t="s">
        <v>80</v>
      </c>
      <c r="AS13" s="16" t="s">
        <v>77</v>
      </c>
      <c r="AT13" s="16" t="s">
        <v>80</v>
      </c>
      <c r="AU13" s="16" t="s">
        <v>77</v>
      </c>
      <c r="AV13" s="16" t="s">
        <v>80</v>
      </c>
      <c r="AW13" s="4">
        <f t="shared" si="0"/>
        <v>25</v>
      </c>
      <c r="AX13" s="72"/>
      <c r="AY13" s="75"/>
      <c r="AZ13" s="77"/>
      <c r="BA13" s="79"/>
      <c r="BB13" s="82"/>
      <c r="BC13" s="79"/>
      <c r="BD13" s="84"/>
      <c r="BE13" s="70"/>
      <c r="BF13" s="85"/>
      <c r="BG13" s="86"/>
      <c r="BH13" s="86"/>
    </row>
    <row r="14" spans="2:60" ht="72" customHeight="1" x14ac:dyDescent="0.25">
      <c r="B14" s="87"/>
      <c r="C14" s="86"/>
      <c r="D14" s="86"/>
      <c r="E14" s="86"/>
      <c r="F14" s="86"/>
      <c r="G14" s="86"/>
      <c r="H14" s="86"/>
      <c r="I14" s="103"/>
      <c r="J14" s="105"/>
      <c r="K14" s="108"/>
      <c r="L14" s="111"/>
      <c r="M14" s="79"/>
      <c r="N14" s="86"/>
      <c r="O14" s="86"/>
      <c r="P14" s="86"/>
      <c r="Q14" s="86"/>
      <c r="R14" s="86"/>
      <c r="S14" s="86"/>
      <c r="T14" s="86"/>
      <c r="U14" s="86"/>
      <c r="V14" s="86"/>
      <c r="W14" s="86"/>
      <c r="X14" s="86"/>
      <c r="Y14" s="86"/>
      <c r="Z14" s="86"/>
      <c r="AA14" s="86"/>
      <c r="AB14" s="86"/>
      <c r="AC14" s="86"/>
      <c r="AD14" s="86"/>
      <c r="AE14" s="86"/>
      <c r="AF14" s="99"/>
      <c r="AG14" s="79"/>
      <c r="AH14" s="85"/>
      <c r="AI14" s="101"/>
      <c r="AJ14" s="70"/>
      <c r="AK14" s="2">
        <v>4</v>
      </c>
      <c r="AL14" s="21" t="s">
        <v>84</v>
      </c>
      <c r="AM14" s="16"/>
      <c r="AN14" s="16"/>
      <c r="AO14" s="16"/>
      <c r="AP14" s="16"/>
      <c r="AQ14" s="16"/>
      <c r="AR14" s="16"/>
      <c r="AS14" s="16"/>
      <c r="AT14" s="16"/>
      <c r="AU14" s="16"/>
      <c r="AV14" s="16"/>
      <c r="AW14" s="4">
        <f t="shared" si="0"/>
        <v>0</v>
      </c>
      <c r="AX14" s="72"/>
      <c r="AY14" s="75"/>
      <c r="AZ14" s="77"/>
      <c r="BA14" s="79"/>
      <c r="BB14" s="82"/>
      <c r="BC14" s="79"/>
      <c r="BD14" s="84"/>
      <c r="BE14" s="70"/>
      <c r="BF14" s="85"/>
      <c r="BG14" s="86"/>
      <c r="BH14" s="86"/>
    </row>
    <row r="15" spans="2:60" ht="72" customHeight="1" x14ac:dyDescent="0.25">
      <c r="B15" s="87"/>
      <c r="C15" s="86"/>
      <c r="D15" s="86"/>
      <c r="E15" s="86"/>
      <c r="F15" s="86"/>
      <c r="G15" s="86"/>
      <c r="H15" s="86"/>
      <c r="I15" s="103"/>
      <c r="J15" s="105"/>
      <c r="K15" s="108"/>
      <c r="L15" s="111"/>
      <c r="M15" s="79"/>
      <c r="N15" s="86"/>
      <c r="O15" s="86"/>
      <c r="P15" s="86"/>
      <c r="Q15" s="86"/>
      <c r="R15" s="86"/>
      <c r="S15" s="86"/>
      <c r="T15" s="86"/>
      <c r="U15" s="86"/>
      <c r="V15" s="86"/>
      <c r="W15" s="86"/>
      <c r="X15" s="86"/>
      <c r="Y15" s="86"/>
      <c r="Z15" s="86"/>
      <c r="AA15" s="86"/>
      <c r="AB15" s="86"/>
      <c r="AC15" s="86"/>
      <c r="AD15" s="86"/>
      <c r="AE15" s="86"/>
      <c r="AF15" s="99"/>
      <c r="AG15" s="79"/>
      <c r="AH15" s="85"/>
      <c r="AI15" s="101"/>
      <c r="AJ15" s="70"/>
      <c r="AK15" s="2">
        <v>5</v>
      </c>
      <c r="AL15" s="21" t="s">
        <v>85</v>
      </c>
      <c r="AM15" s="16"/>
      <c r="AN15" s="16"/>
      <c r="AO15" s="16"/>
      <c r="AP15" s="16"/>
      <c r="AQ15" s="16"/>
      <c r="AR15" s="16"/>
      <c r="AS15" s="16"/>
      <c r="AT15" s="16"/>
      <c r="AU15" s="16"/>
      <c r="AV15" s="16"/>
      <c r="AW15" s="4">
        <f t="shared" si="0"/>
        <v>0</v>
      </c>
      <c r="AX15" s="73"/>
      <c r="AY15" s="76"/>
      <c r="AZ15" s="77"/>
      <c r="BA15" s="79"/>
      <c r="BB15" s="82"/>
      <c r="BC15" s="79"/>
      <c r="BD15" s="84"/>
      <c r="BE15" s="70"/>
      <c r="BF15" s="85"/>
      <c r="BG15" s="86"/>
      <c r="BH15" s="86"/>
    </row>
    <row r="16" spans="2:60" ht="72" customHeight="1" x14ac:dyDescent="0.25">
      <c r="B16" s="87"/>
      <c r="C16" s="86"/>
      <c r="D16" s="86"/>
      <c r="E16" s="86"/>
      <c r="F16" s="86"/>
      <c r="G16" s="86"/>
      <c r="H16" s="86"/>
      <c r="I16" s="103"/>
      <c r="J16" s="105"/>
      <c r="K16" s="108"/>
      <c r="L16" s="111"/>
      <c r="M16" s="79"/>
      <c r="N16" s="86"/>
      <c r="O16" s="86"/>
      <c r="P16" s="86"/>
      <c r="Q16" s="86"/>
      <c r="R16" s="86"/>
      <c r="S16" s="86"/>
      <c r="T16" s="86"/>
      <c r="U16" s="86"/>
      <c r="V16" s="86"/>
      <c r="W16" s="86"/>
      <c r="X16" s="86"/>
      <c r="Y16" s="86"/>
      <c r="Z16" s="86"/>
      <c r="AA16" s="86"/>
      <c r="AB16" s="86"/>
      <c r="AC16" s="86"/>
      <c r="AD16" s="86"/>
      <c r="AE16" s="86"/>
      <c r="AF16" s="99"/>
      <c r="AG16" s="79"/>
      <c r="AH16" s="85"/>
      <c r="AI16" s="101"/>
      <c r="AJ16" s="70"/>
      <c r="AK16" s="2">
        <v>6</v>
      </c>
      <c r="AL16" s="21" t="s">
        <v>86</v>
      </c>
      <c r="AM16" s="16"/>
      <c r="AN16" s="16"/>
      <c r="AO16" s="16"/>
      <c r="AP16" s="16"/>
      <c r="AQ16" s="16"/>
      <c r="AR16" s="16"/>
      <c r="AS16" s="16"/>
      <c r="AT16" s="16"/>
      <c r="AU16" s="16"/>
      <c r="AV16" s="16"/>
      <c r="AW16" s="4">
        <f t="shared" si="0"/>
        <v>0</v>
      </c>
      <c r="AX16" s="71" t="s">
        <v>68</v>
      </c>
      <c r="AY16" s="74">
        <f>IFERROR(SUMIF(AO11:AO20,"Preventivo",AW11:AW20)/COUNTIF(AO11:AO20,"Preventivo"),0)</f>
        <v>32.5</v>
      </c>
      <c r="AZ16" s="77"/>
      <c r="BA16" s="79"/>
      <c r="BB16" s="82"/>
      <c r="BC16" s="79"/>
      <c r="BD16" s="84"/>
      <c r="BE16" s="70"/>
      <c r="BF16" s="85"/>
      <c r="BG16" s="86"/>
      <c r="BH16" s="86"/>
    </row>
    <row r="17" spans="2:60" ht="72" customHeight="1" x14ac:dyDescent="0.25">
      <c r="B17" s="87"/>
      <c r="C17" s="86"/>
      <c r="D17" s="86"/>
      <c r="E17" s="86"/>
      <c r="F17" s="86"/>
      <c r="G17" s="86"/>
      <c r="H17" s="86"/>
      <c r="I17" s="103"/>
      <c r="J17" s="105"/>
      <c r="K17" s="108"/>
      <c r="L17" s="111"/>
      <c r="M17" s="79"/>
      <c r="N17" s="86"/>
      <c r="O17" s="86"/>
      <c r="P17" s="86"/>
      <c r="Q17" s="86"/>
      <c r="R17" s="86"/>
      <c r="S17" s="86"/>
      <c r="T17" s="86"/>
      <c r="U17" s="86"/>
      <c r="V17" s="86"/>
      <c r="W17" s="86"/>
      <c r="X17" s="86"/>
      <c r="Y17" s="86"/>
      <c r="Z17" s="86"/>
      <c r="AA17" s="86"/>
      <c r="AB17" s="86"/>
      <c r="AC17" s="86"/>
      <c r="AD17" s="86"/>
      <c r="AE17" s="86"/>
      <c r="AF17" s="99"/>
      <c r="AG17" s="79"/>
      <c r="AH17" s="85"/>
      <c r="AI17" s="101"/>
      <c r="AJ17" s="70"/>
      <c r="AK17" s="2">
        <v>7</v>
      </c>
      <c r="AL17" s="21" t="s">
        <v>87</v>
      </c>
      <c r="AM17" s="16"/>
      <c r="AN17" s="16"/>
      <c r="AO17" s="16"/>
      <c r="AP17" s="16"/>
      <c r="AQ17" s="16"/>
      <c r="AR17" s="16"/>
      <c r="AS17" s="16"/>
      <c r="AT17" s="16"/>
      <c r="AU17" s="16"/>
      <c r="AV17" s="16"/>
      <c r="AW17" s="4">
        <f t="shared" si="0"/>
        <v>0</v>
      </c>
      <c r="AX17" s="72"/>
      <c r="AY17" s="75"/>
      <c r="AZ17" s="77"/>
      <c r="BA17" s="79"/>
      <c r="BB17" s="82"/>
      <c r="BC17" s="79"/>
      <c r="BD17" s="84"/>
      <c r="BE17" s="70"/>
      <c r="BF17" s="85"/>
      <c r="BG17" s="86"/>
      <c r="BH17" s="86"/>
    </row>
    <row r="18" spans="2:60" ht="72" customHeight="1" x14ac:dyDescent="0.25">
      <c r="B18" s="87"/>
      <c r="C18" s="86"/>
      <c r="D18" s="86"/>
      <c r="E18" s="86"/>
      <c r="F18" s="86"/>
      <c r="G18" s="86"/>
      <c r="H18" s="86"/>
      <c r="I18" s="103"/>
      <c r="J18" s="105"/>
      <c r="K18" s="108"/>
      <c r="L18" s="111"/>
      <c r="M18" s="79"/>
      <c r="N18" s="86"/>
      <c r="O18" s="86"/>
      <c r="P18" s="86"/>
      <c r="Q18" s="86"/>
      <c r="R18" s="86"/>
      <c r="S18" s="86"/>
      <c r="T18" s="86"/>
      <c r="U18" s="86"/>
      <c r="V18" s="86"/>
      <c r="W18" s="86"/>
      <c r="X18" s="86"/>
      <c r="Y18" s="86"/>
      <c r="Z18" s="86"/>
      <c r="AA18" s="86"/>
      <c r="AB18" s="86"/>
      <c r="AC18" s="86"/>
      <c r="AD18" s="86"/>
      <c r="AE18" s="86"/>
      <c r="AF18" s="99"/>
      <c r="AG18" s="79"/>
      <c r="AH18" s="85"/>
      <c r="AI18" s="101"/>
      <c r="AJ18" s="70"/>
      <c r="AK18" s="2">
        <v>8</v>
      </c>
      <c r="AL18" s="21" t="s">
        <v>88</v>
      </c>
      <c r="AM18" s="16"/>
      <c r="AN18" s="16"/>
      <c r="AO18" s="16"/>
      <c r="AP18" s="16"/>
      <c r="AQ18" s="16"/>
      <c r="AR18" s="16"/>
      <c r="AS18" s="16"/>
      <c r="AT18" s="16"/>
      <c r="AU18" s="16"/>
      <c r="AV18" s="16"/>
      <c r="AW18" s="4">
        <f t="shared" si="0"/>
        <v>0</v>
      </c>
      <c r="AX18" s="72"/>
      <c r="AY18" s="75"/>
      <c r="AZ18" s="77"/>
      <c r="BA18" s="79"/>
      <c r="BB18" s="82"/>
      <c r="BC18" s="79"/>
      <c r="BD18" s="84"/>
      <c r="BE18" s="70"/>
      <c r="BF18" s="85"/>
      <c r="BG18" s="86"/>
      <c r="BH18" s="86"/>
    </row>
    <row r="19" spans="2:60" ht="92.25" customHeight="1" x14ac:dyDescent="0.25">
      <c r="B19" s="87"/>
      <c r="C19" s="86"/>
      <c r="D19" s="86"/>
      <c r="E19" s="86"/>
      <c r="F19" s="86"/>
      <c r="G19" s="86"/>
      <c r="H19" s="86"/>
      <c r="I19" s="103"/>
      <c r="J19" s="105"/>
      <c r="K19" s="108"/>
      <c r="L19" s="111"/>
      <c r="M19" s="79"/>
      <c r="N19" s="86"/>
      <c r="O19" s="86"/>
      <c r="P19" s="86"/>
      <c r="Q19" s="86"/>
      <c r="R19" s="86"/>
      <c r="S19" s="86"/>
      <c r="T19" s="86"/>
      <c r="U19" s="86"/>
      <c r="V19" s="86"/>
      <c r="W19" s="86"/>
      <c r="X19" s="86"/>
      <c r="Y19" s="86"/>
      <c r="Z19" s="86"/>
      <c r="AA19" s="86"/>
      <c r="AB19" s="86"/>
      <c r="AC19" s="86"/>
      <c r="AD19" s="86"/>
      <c r="AE19" s="86"/>
      <c r="AF19" s="99"/>
      <c r="AG19" s="79"/>
      <c r="AH19" s="85"/>
      <c r="AI19" s="101"/>
      <c r="AJ19" s="70"/>
      <c r="AK19" s="2">
        <v>9</v>
      </c>
      <c r="AL19" s="21" t="s">
        <v>70</v>
      </c>
      <c r="AM19" s="16"/>
      <c r="AN19" s="16"/>
      <c r="AO19" s="16"/>
      <c r="AP19" s="16"/>
      <c r="AQ19" s="16"/>
      <c r="AR19" s="16"/>
      <c r="AS19" s="16"/>
      <c r="AT19" s="16"/>
      <c r="AU19" s="16"/>
      <c r="AV19" s="16"/>
      <c r="AW19" s="4">
        <f t="shared" si="0"/>
        <v>0</v>
      </c>
      <c r="AX19" s="72"/>
      <c r="AY19" s="75"/>
      <c r="AZ19" s="77"/>
      <c r="BA19" s="79"/>
      <c r="BB19" s="82"/>
      <c r="BC19" s="79"/>
      <c r="BD19" s="84"/>
      <c r="BE19" s="70"/>
      <c r="BF19" s="85"/>
      <c r="BG19" s="86"/>
      <c r="BH19" s="86"/>
    </row>
    <row r="20" spans="2:60" ht="22.5" customHeight="1" x14ac:dyDescent="0.25">
      <c r="B20" s="87"/>
      <c r="C20" s="86"/>
      <c r="D20" s="86"/>
      <c r="E20" s="86"/>
      <c r="F20" s="86"/>
      <c r="G20" s="86"/>
      <c r="H20" s="86"/>
      <c r="I20" s="103"/>
      <c r="J20" s="106"/>
      <c r="K20" s="109"/>
      <c r="L20" s="112"/>
      <c r="M20" s="80"/>
      <c r="N20" s="86"/>
      <c r="O20" s="86"/>
      <c r="P20" s="86"/>
      <c r="Q20" s="86"/>
      <c r="R20" s="86"/>
      <c r="S20" s="86"/>
      <c r="T20" s="86"/>
      <c r="U20" s="86"/>
      <c r="V20" s="86"/>
      <c r="W20" s="86"/>
      <c r="X20" s="86"/>
      <c r="Y20" s="86"/>
      <c r="Z20" s="86"/>
      <c r="AA20" s="86"/>
      <c r="AB20" s="86"/>
      <c r="AC20" s="86"/>
      <c r="AD20" s="86"/>
      <c r="AE20" s="86"/>
      <c r="AF20" s="100"/>
      <c r="AG20" s="80"/>
      <c r="AH20" s="85"/>
      <c r="AI20" s="101"/>
      <c r="AJ20" s="70"/>
      <c r="AK20" s="19">
        <v>10</v>
      </c>
      <c r="AL20" s="22" t="s">
        <v>70</v>
      </c>
      <c r="AM20" s="17"/>
      <c r="AN20" s="17"/>
      <c r="AO20" s="17"/>
      <c r="AP20" s="17"/>
      <c r="AQ20" s="17"/>
      <c r="AR20" s="17"/>
      <c r="AS20" s="17"/>
      <c r="AT20" s="17"/>
      <c r="AU20" s="17"/>
      <c r="AV20" s="17"/>
      <c r="AW20" s="5">
        <f t="shared" si="0"/>
        <v>0</v>
      </c>
      <c r="AX20" s="73"/>
      <c r="AY20" s="76"/>
      <c r="AZ20" s="77"/>
      <c r="BA20" s="80"/>
      <c r="BB20" s="83"/>
      <c r="BC20" s="80"/>
      <c r="BD20" s="84"/>
      <c r="BE20" s="70"/>
      <c r="BF20" s="85"/>
      <c r="BG20" s="86"/>
      <c r="BH20" s="86"/>
    </row>
    <row r="21" spans="2:60" ht="22.5" customHeight="1" x14ac:dyDescent="0.25">
      <c r="B21" s="86" t="s">
        <v>32</v>
      </c>
      <c r="C21" s="86" t="s">
        <v>96</v>
      </c>
      <c r="D21" s="86" t="s">
        <v>97</v>
      </c>
      <c r="E21" s="86" t="s">
        <v>80</v>
      </c>
      <c r="F21" s="86" t="s">
        <v>80</v>
      </c>
      <c r="G21" s="86" t="s">
        <v>80</v>
      </c>
      <c r="H21" s="86" t="s">
        <v>80</v>
      </c>
      <c r="I21" s="103" t="str">
        <f>IF(AND((E21="SI"),(F21="SI"),(G21="SI"),(H21="SI")),"Si es Riesgo de Corrupción","No es Riesgo de Corrupción")</f>
        <v>No es Riesgo de Corrupción</v>
      </c>
      <c r="J21" s="104"/>
      <c r="K21" s="107"/>
      <c r="L21" s="110" t="s">
        <v>53</v>
      </c>
      <c r="M21" s="78" t="str">
        <f>IF(L21=1,"Rara vez
No se ha presentado en los últimos 5 años",IF(L21=2,"Improbable
Se presentó una vez en los últimos 5 años",IF(L21=3,"Posible
Se presentó una vez en los últimos 2 años",IF(L21=4,"Probable
Se presento una vez en el último año",IF(L21=5,"Casi seguro
Se ha presentado más de una vez al año","← 
Definir el nivel de probabilidad")))))</f>
        <v>← 
Definir el nivel de probabilidad</v>
      </c>
      <c r="N21" s="86"/>
      <c r="O21" s="86"/>
      <c r="P21" s="86"/>
      <c r="Q21" s="86"/>
      <c r="R21" s="86"/>
      <c r="S21" s="86"/>
      <c r="T21" s="86"/>
      <c r="U21" s="86"/>
      <c r="V21" s="86"/>
      <c r="W21" s="86"/>
      <c r="X21" s="86"/>
      <c r="Y21" s="86"/>
      <c r="Z21" s="86"/>
      <c r="AA21" s="86"/>
      <c r="AB21" s="86"/>
      <c r="AC21" s="86"/>
      <c r="AD21" s="86"/>
      <c r="AE21" s="86"/>
      <c r="AF21" s="98">
        <f>COUNTIF(N21:AE30,"SI")</f>
        <v>0</v>
      </c>
      <c r="AG21" s="78" t="str">
        <f>IF(AF21&lt;=5,"Moderado",IF(AND(AF21&gt;5,AF21&lt;=11),"Mayor",IF(AF21&gt;11,"Catastrófico","Responder las preguntas que se encuentran en los numerales del 1 al 18")))</f>
        <v>Moderado</v>
      </c>
      <c r="AH21" s="85">
        <f>IF(AG21="Moderado",5,IF(AG21="Mayor",10,IF(AG21="Catastrófico",20,"Responder las preguntas que se encuentran en los numerales del 1 al 18")))</f>
        <v>5</v>
      </c>
      <c r="AI21" s="101" t="e">
        <f>AH21*L21</f>
        <v>#VALUE!</v>
      </c>
      <c r="AJ21" s="70" t="e">
        <f>IF(AI21&lt;=10,"Baja",IF(AND(AI21&gt;10,AI21&lt;=25),"Moderada",IF(AND(AI21&gt;25,AI21&lt;=50),"Alta",IF(AI21&gt;50,"Extrema",""))))</f>
        <v>#VALUE!</v>
      </c>
      <c r="AK21" s="1">
        <v>1</v>
      </c>
      <c r="AL21" s="13" t="s">
        <v>70</v>
      </c>
      <c r="AM21" s="14"/>
      <c r="AN21" s="14"/>
      <c r="AO21" s="14"/>
      <c r="AP21" s="15"/>
      <c r="AQ21" s="15"/>
      <c r="AR21" s="15"/>
      <c r="AS21" s="15"/>
      <c r="AT21" s="15"/>
      <c r="AU21" s="15"/>
      <c r="AV21" s="14"/>
      <c r="AW21" s="3">
        <f t="shared" ref="AW21:AW84" si="1">IF(AP21="SI",15,0)+IF(AQ21="SI",5,0)+IF(AR21="SI",15,0)+IF(AS21="SI",10,0)+IF(AT21="SI",15,0)+IF(AU21="SI",10,0)+IF(AV21="SI",30,0)</f>
        <v>0</v>
      </c>
      <c r="AX21" s="71" t="s">
        <v>69</v>
      </c>
      <c r="AY21" s="74">
        <f t="shared" ref="AY21" si="2">IFERROR(((SUMIF(AO21:AO30,"Correctivo",AW21:AW30))+(SUMIF(AO21:AO30,"Detectivo",AW21:AW30)))/(COUNTIF(AO21:AO30,"Correctivo")+COUNTIF(AO21:AO30,"Detectivo")),0)</f>
        <v>0</v>
      </c>
      <c r="AZ21" s="77" t="str">
        <f>IF(AY26&lt;=50,L21,IF(AND(AY26&gt;50,AY26&lt;=75,L21&gt;1),L21-1,IF(AND(AY26&gt;75,L21&gt;2),L21-2,IF(AND(AY26&gt;75,L21=2),L21-1,1))))</f>
        <v>-</v>
      </c>
      <c r="BA21" s="78" t="str">
        <f>IF(AZ21=1,"Rara vez
No se ha presentado en los últimos 5 años",IF(AZ21=2,"Improbable
Se presentó una vez en los últimos 5 años",IF(AZ21=3,"Posible
Se presentó una vez en los últimos 2 años",IF(AZ21=4,"Probable
Se presento una vez en el último año",IF(AZ21=5,"Casi seguro
Se ha presentado más de una vez al año","← 
Definir el nivel de probabilidad")))))</f>
        <v>← 
Definir el nivel de probabilidad</v>
      </c>
      <c r="BB21" s="81">
        <f>IF(AY21&lt;=50,AH21,IF(AND(AY21&lt;=75,AH21=10),AH21-5,IF(AND(AY21&lt;=75,AH21=20),AH21-10,IF(AND(AY21&lt;=100,AH21=20),AH21-15,IF(AND(AY21&lt;=100,AH21=10),AH21-5,5)))))</f>
        <v>5</v>
      </c>
      <c r="BC21" s="78" t="str">
        <f>IF(BB21&lt;=5,"Moderado",IF(AND(BB21&gt;5,BB21&lt;=11),"Mayor",IF(BB21&gt;11,"Catastrófico","Responder las preguntas que se encuentran en los numerales del 1 al 18")))</f>
        <v>Moderado</v>
      </c>
      <c r="BD21" s="84" t="e">
        <f>BB21*AZ21</f>
        <v>#VALUE!</v>
      </c>
      <c r="BE21" s="70" t="e">
        <f>IF(BD21&lt;=10,"Baja",IF(AND(BD21&gt;10,BD21&lt;=25),"Moderada",IF(AND(BD21&gt;25,BD21&lt;=50),"Alta",IF(BD21&gt;50,"Extrema",""))))</f>
        <v>#VALUE!</v>
      </c>
      <c r="BF21" s="85" t="e">
        <f>IF(BE21="Baja","Tratamiento: eliminarse o reducirse fácilmente con los controles establecidos en la entidad.",IF(OR(BE21="Moderada",BE21="Alta"),"Tratamiento: llevar los riesgos a la Zona de Riesgo Baja o eliminarlo",IF(BE21="Extrema","Tratamiento: requieren de un tratamiento prioritario. Se deben implementar los controles orientados a reducir la posibilidad de ocurrencia del riesgo o disminuir el impacto de sus efectos y tomar las medidas de protección.",0)))</f>
        <v>#VALUE!</v>
      </c>
      <c r="BG21" s="86"/>
      <c r="BH21" s="86"/>
    </row>
    <row r="22" spans="2:60" ht="22.5" customHeight="1" x14ac:dyDescent="0.25">
      <c r="B22" s="86"/>
      <c r="C22" s="86"/>
      <c r="D22" s="86"/>
      <c r="E22" s="86"/>
      <c r="F22" s="86"/>
      <c r="G22" s="86"/>
      <c r="H22" s="86"/>
      <c r="I22" s="103"/>
      <c r="J22" s="105"/>
      <c r="K22" s="108"/>
      <c r="L22" s="111"/>
      <c r="M22" s="79"/>
      <c r="N22" s="86"/>
      <c r="O22" s="86"/>
      <c r="P22" s="86"/>
      <c r="Q22" s="86"/>
      <c r="R22" s="86"/>
      <c r="S22" s="86"/>
      <c r="T22" s="86"/>
      <c r="U22" s="86"/>
      <c r="V22" s="86"/>
      <c r="W22" s="86"/>
      <c r="X22" s="86"/>
      <c r="Y22" s="86"/>
      <c r="Z22" s="86"/>
      <c r="AA22" s="86"/>
      <c r="AB22" s="86"/>
      <c r="AC22" s="86"/>
      <c r="AD22" s="86"/>
      <c r="AE22" s="86"/>
      <c r="AF22" s="99"/>
      <c r="AG22" s="79"/>
      <c r="AH22" s="85"/>
      <c r="AI22" s="101"/>
      <c r="AJ22" s="70"/>
      <c r="AK22" s="2">
        <v>2</v>
      </c>
      <c r="AL22" s="21" t="s">
        <v>70</v>
      </c>
      <c r="AM22" s="16"/>
      <c r="AN22" s="16"/>
      <c r="AO22" s="16"/>
      <c r="AP22" s="16"/>
      <c r="AQ22" s="16"/>
      <c r="AR22" s="16"/>
      <c r="AS22" s="16"/>
      <c r="AT22" s="16"/>
      <c r="AU22" s="16"/>
      <c r="AV22" s="16"/>
      <c r="AW22" s="4">
        <f t="shared" si="1"/>
        <v>0</v>
      </c>
      <c r="AX22" s="72"/>
      <c r="AY22" s="75"/>
      <c r="AZ22" s="77"/>
      <c r="BA22" s="79"/>
      <c r="BB22" s="82"/>
      <c r="BC22" s="79"/>
      <c r="BD22" s="84"/>
      <c r="BE22" s="70"/>
      <c r="BF22" s="85"/>
      <c r="BG22" s="86"/>
      <c r="BH22" s="86"/>
    </row>
    <row r="23" spans="2:60" ht="22.5" customHeight="1" x14ac:dyDescent="0.25">
      <c r="B23" s="86"/>
      <c r="C23" s="86"/>
      <c r="D23" s="86"/>
      <c r="E23" s="86"/>
      <c r="F23" s="86"/>
      <c r="G23" s="86"/>
      <c r="H23" s="86"/>
      <c r="I23" s="103"/>
      <c r="J23" s="105"/>
      <c r="K23" s="108"/>
      <c r="L23" s="111"/>
      <c r="M23" s="79"/>
      <c r="N23" s="86"/>
      <c r="O23" s="86"/>
      <c r="P23" s="86"/>
      <c r="Q23" s="86"/>
      <c r="R23" s="86"/>
      <c r="S23" s="86"/>
      <c r="T23" s="86"/>
      <c r="U23" s="86"/>
      <c r="V23" s="86"/>
      <c r="W23" s="86"/>
      <c r="X23" s="86"/>
      <c r="Y23" s="86"/>
      <c r="Z23" s="86"/>
      <c r="AA23" s="86"/>
      <c r="AB23" s="86"/>
      <c r="AC23" s="86"/>
      <c r="AD23" s="86"/>
      <c r="AE23" s="86"/>
      <c r="AF23" s="99"/>
      <c r="AG23" s="79"/>
      <c r="AH23" s="85"/>
      <c r="AI23" s="101"/>
      <c r="AJ23" s="70"/>
      <c r="AK23" s="2">
        <v>3</v>
      </c>
      <c r="AL23" s="21" t="s">
        <v>70</v>
      </c>
      <c r="AM23" s="16"/>
      <c r="AN23" s="16"/>
      <c r="AO23" s="16"/>
      <c r="AP23" s="16"/>
      <c r="AQ23" s="16"/>
      <c r="AR23" s="16"/>
      <c r="AS23" s="16"/>
      <c r="AT23" s="16"/>
      <c r="AU23" s="16"/>
      <c r="AV23" s="16"/>
      <c r="AW23" s="4">
        <f t="shared" si="1"/>
        <v>0</v>
      </c>
      <c r="AX23" s="72"/>
      <c r="AY23" s="75"/>
      <c r="AZ23" s="77"/>
      <c r="BA23" s="79"/>
      <c r="BB23" s="82"/>
      <c r="BC23" s="79"/>
      <c r="BD23" s="84"/>
      <c r="BE23" s="70"/>
      <c r="BF23" s="85"/>
      <c r="BG23" s="86"/>
      <c r="BH23" s="86"/>
    </row>
    <row r="24" spans="2:60" ht="22.5" customHeight="1" x14ac:dyDescent="0.25">
      <c r="B24" s="86"/>
      <c r="C24" s="86"/>
      <c r="D24" s="86"/>
      <c r="E24" s="86"/>
      <c r="F24" s="86"/>
      <c r="G24" s="86"/>
      <c r="H24" s="86"/>
      <c r="I24" s="103"/>
      <c r="J24" s="105"/>
      <c r="K24" s="108"/>
      <c r="L24" s="111"/>
      <c r="M24" s="79"/>
      <c r="N24" s="86"/>
      <c r="O24" s="86"/>
      <c r="P24" s="86"/>
      <c r="Q24" s="86"/>
      <c r="R24" s="86"/>
      <c r="S24" s="86"/>
      <c r="T24" s="86"/>
      <c r="U24" s="86"/>
      <c r="V24" s="86"/>
      <c r="W24" s="86"/>
      <c r="X24" s="86"/>
      <c r="Y24" s="86"/>
      <c r="Z24" s="86"/>
      <c r="AA24" s="86"/>
      <c r="AB24" s="86"/>
      <c r="AC24" s="86"/>
      <c r="AD24" s="86"/>
      <c r="AE24" s="86"/>
      <c r="AF24" s="99"/>
      <c r="AG24" s="79"/>
      <c r="AH24" s="85"/>
      <c r="AI24" s="101"/>
      <c r="AJ24" s="70"/>
      <c r="AK24" s="2">
        <v>4</v>
      </c>
      <c r="AL24" s="21" t="s">
        <v>70</v>
      </c>
      <c r="AM24" s="16"/>
      <c r="AN24" s="16"/>
      <c r="AO24" s="16"/>
      <c r="AP24" s="16"/>
      <c r="AQ24" s="16"/>
      <c r="AR24" s="16"/>
      <c r="AS24" s="16"/>
      <c r="AT24" s="16"/>
      <c r="AU24" s="16"/>
      <c r="AV24" s="16"/>
      <c r="AW24" s="4">
        <f t="shared" si="1"/>
        <v>0</v>
      </c>
      <c r="AX24" s="72"/>
      <c r="AY24" s="75"/>
      <c r="AZ24" s="77"/>
      <c r="BA24" s="79"/>
      <c r="BB24" s="82"/>
      <c r="BC24" s="79"/>
      <c r="BD24" s="84"/>
      <c r="BE24" s="70"/>
      <c r="BF24" s="85"/>
      <c r="BG24" s="86"/>
      <c r="BH24" s="86"/>
    </row>
    <row r="25" spans="2:60" ht="22.5" customHeight="1" x14ac:dyDescent="0.25">
      <c r="B25" s="86"/>
      <c r="C25" s="86"/>
      <c r="D25" s="86"/>
      <c r="E25" s="86"/>
      <c r="F25" s="86"/>
      <c r="G25" s="86"/>
      <c r="H25" s="86"/>
      <c r="I25" s="103"/>
      <c r="J25" s="105"/>
      <c r="K25" s="108"/>
      <c r="L25" s="111"/>
      <c r="M25" s="79"/>
      <c r="N25" s="86"/>
      <c r="O25" s="86"/>
      <c r="P25" s="86"/>
      <c r="Q25" s="86"/>
      <c r="R25" s="86"/>
      <c r="S25" s="86"/>
      <c r="T25" s="86"/>
      <c r="U25" s="86"/>
      <c r="V25" s="86"/>
      <c r="W25" s="86"/>
      <c r="X25" s="86"/>
      <c r="Y25" s="86"/>
      <c r="Z25" s="86"/>
      <c r="AA25" s="86"/>
      <c r="AB25" s="86"/>
      <c r="AC25" s="86"/>
      <c r="AD25" s="86"/>
      <c r="AE25" s="86"/>
      <c r="AF25" s="99"/>
      <c r="AG25" s="79"/>
      <c r="AH25" s="85"/>
      <c r="AI25" s="101"/>
      <c r="AJ25" s="70"/>
      <c r="AK25" s="2">
        <v>5</v>
      </c>
      <c r="AL25" s="21" t="s">
        <v>70</v>
      </c>
      <c r="AM25" s="16"/>
      <c r="AN25" s="16"/>
      <c r="AO25" s="16"/>
      <c r="AP25" s="16"/>
      <c r="AQ25" s="16"/>
      <c r="AR25" s="16"/>
      <c r="AS25" s="16"/>
      <c r="AT25" s="16"/>
      <c r="AU25" s="16"/>
      <c r="AV25" s="16"/>
      <c r="AW25" s="4">
        <f t="shared" si="1"/>
        <v>0</v>
      </c>
      <c r="AX25" s="73"/>
      <c r="AY25" s="76"/>
      <c r="AZ25" s="77"/>
      <c r="BA25" s="79"/>
      <c r="BB25" s="82"/>
      <c r="BC25" s="79"/>
      <c r="BD25" s="84"/>
      <c r="BE25" s="70"/>
      <c r="BF25" s="85"/>
      <c r="BG25" s="86"/>
      <c r="BH25" s="86"/>
    </row>
    <row r="26" spans="2:60" ht="22.5" customHeight="1" x14ac:dyDescent="0.25">
      <c r="B26" s="86"/>
      <c r="C26" s="86"/>
      <c r="D26" s="86"/>
      <c r="E26" s="86"/>
      <c r="F26" s="86"/>
      <c r="G26" s="86"/>
      <c r="H26" s="86"/>
      <c r="I26" s="103"/>
      <c r="J26" s="105"/>
      <c r="K26" s="108"/>
      <c r="L26" s="111"/>
      <c r="M26" s="79"/>
      <c r="N26" s="86"/>
      <c r="O26" s="86"/>
      <c r="P26" s="86"/>
      <c r="Q26" s="86"/>
      <c r="R26" s="86"/>
      <c r="S26" s="86"/>
      <c r="T26" s="86"/>
      <c r="U26" s="86"/>
      <c r="V26" s="86"/>
      <c r="W26" s="86"/>
      <c r="X26" s="86"/>
      <c r="Y26" s="86"/>
      <c r="Z26" s="86"/>
      <c r="AA26" s="86"/>
      <c r="AB26" s="86"/>
      <c r="AC26" s="86"/>
      <c r="AD26" s="86"/>
      <c r="AE26" s="86"/>
      <c r="AF26" s="99"/>
      <c r="AG26" s="79"/>
      <c r="AH26" s="85"/>
      <c r="AI26" s="101"/>
      <c r="AJ26" s="70"/>
      <c r="AK26" s="2">
        <v>6</v>
      </c>
      <c r="AL26" s="21" t="s">
        <v>70</v>
      </c>
      <c r="AM26" s="16"/>
      <c r="AN26" s="16"/>
      <c r="AO26" s="16"/>
      <c r="AP26" s="16"/>
      <c r="AQ26" s="16"/>
      <c r="AR26" s="16"/>
      <c r="AS26" s="16"/>
      <c r="AT26" s="16"/>
      <c r="AU26" s="16"/>
      <c r="AV26" s="16"/>
      <c r="AW26" s="4">
        <f t="shared" si="1"/>
        <v>0</v>
      </c>
      <c r="AX26" s="71" t="s">
        <v>68</v>
      </c>
      <c r="AY26" s="74">
        <f t="shared" ref="AY26" si="3">IFERROR(SUMIF(AO21:AO30,"Preventivo",AW21:AW30)/COUNTIF(AO21:AO30,"Preventivo"),0)</f>
        <v>0</v>
      </c>
      <c r="AZ26" s="77"/>
      <c r="BA26" s="79"/>
      <c r="BB26" s="82"/>
      <c r="BC26" s="79"/>
      <c r="BD26" s="84"/>
      <c r="BE26" s="70"/>
      <c r="BF26" s="85"/>
      <c r="BG26" s="86"/>
      <c r="BH26" s="86"/>
    </row>
    <row r="27" spans="2:60" ht="22.5" customHeight="1" x14ac:dyDescent="0.25">
      <c r="B27" s="86"/>
      <c r="C27" s="86"/>
      <c r="D27" s="86"/>
      <c r="E27" s="86"/>
      <c r="F27" s="86"/>
      <c r="G27" s="86"/>
      <c r="H27" s="86"/>
      <c r="I27" s="103"/>
      <c r="J27" s="105"/>
      <c r="K27" s="108"/>
      <c r="L27" s="111"/>
      <c r="M27" s="79"/>
      <c r="N27" s="86"/>
      <c r="O27" s="86"/>
      <c r="P27" s="86"/>
      <c r="Q27" s="86"/>
      <c r="R27" s="86"/>
      <c r="S27" s="86"/>
      <c r="T27" s="86"/>
      <c r="U27" s="86"/>
      <c r="V27" s="86"/>
      <c r="W27" s="86"/>
      <c r="X27" s="86"/>
      <c r="Y27" s="86"/>
      <c r="Z27" s="86"/>
      <c r="AA27" s="86"/>
      <c r="AB27" s="86"/>
      <c r="AC27" s="86"/>
      <c r="AD27" s="86"/>
      <c r="AE27" s="86"/>
      <c r="AF27" s="99"/>
      <c r="AG27" s="79"/>
      <c r="AH27" s="85"/>
      <c r="AI27" s="101"/>
      <c r="AJ27" s="70"/>
      <c r="AK27" s="2">
        <v>7</v>
      </c>
      <c r="AL27" s="21" t="s">
        <v>70</v>
      </c>
      <c r="AM27" s="16"/>
      <c r="AN27" s="16"/>
      <c r="AO27" s="16"/>
      <c r="AP27" s="16"/>
      <c r="AQ27" s="16"/>
      <c r="AR27" s="16"/>
      <c r="AS27" s="16"/>
      <c r="AT27" s="16"/>
      <c r="AU27" s="16"/>
      <c r="AV27" s="16"/>
      <c r="AW27" s="4">
        <f t="shared" si="1"/>
        <v>0</v>
      </c>
      <c r="AX27" s="72"/>
      <c r="AY27" s="75"/>
      <c r="AZ27" s="77"/>
      <c r="BA27" s="79"/>
      <c r="BB27" s="82"/>
      <c r="BC27" s="79"/>
      <c r="BD27" s="84"/>
      <c r="BE27" s="70"/>
      <c r="BF27" s="85"/>
      <c r="BG27" s="86"/>
      <c r="BH27" s="86"/>
    </row>
    <row r="28" spans="2:60" ht="22.5" customHeight="1" x14ac:dyDescent="0.25">
      <c r="B28" s="86"/>
      <c r="C28" s="86"/>
      <c r="D28" s="86"/>
      <c r="E28" s="86"/>
      <c r="F28" s="86"/>
      <c r="G28" s="86"/>
      <c r="H28" s="86"/>
      <c r="I28" s="103"/>
      <c r="J28" s="105"/>
      <c r="K28" s="108"/>
      <c r="L28" s="111"/>
      <c r="M28" s="79"/>
      <c r="N28" s="86"/>
      <c r="O28" s="86"/>
      <c r="P28" s="86"/>
      <c r="Q28" s="86"/>
      <c r="R28" s="86"/>
      <c r="S28" s="86"/>
      <c r="T28" s="86"/>
      <c r="U28" s="86"/>
      <c r="V28" s="86"/>
      <c r="W28" s="86"/>
      <c r="X28" s="86"/>
      <c r="Y28" s="86"/>
      <c r="Z28" s="86"/>
      <c r="AA28" s="86"/>
      <c r="AB28" s="86"/>
      <c r="AC28" s="86"/>
      <c r="AD28" s="86"/>
      <c r="AE28" s="86"/>
      <c r="AF28" s="99"/>
      <c r="AG28" s="79"/>
      <c r="AH28" s="85"/>
      <c r="AI28" s="101"/>
      <c r="AJ28" s="70"/>
      <c r="AK28" s="2">
        <v>8</v>
      </c>
      <c r="AL28" s="21" t="s">
        <v>70</v>
      </c>
      <c r="AM28" s="16"/>
      <c r="AN28" s="16"/>
      <c r="AO28" s="16"/>
      <c r="AP28" s="16"/>
      <c r="AQ28" s="16"/>
      <c r="AR28" s="16"/>
      <c r="AS28" s="16"/>
      <c r="AT28" s="16"/>
      <c r="AU28" s="16"/>
      <c r="AV28" s="16"/>
      <c r="AW28" s="4">
        <f t="shared" si="1"/>
        <v>0</v>
      </c>
      <c r="AX28" s="72"/>
      <c r="AY28" s="75"/>
      <c r="AZ28" s="77"/>
      <c r="BA28" s="79"/>
      <c r="BB28" s="82"/>
      <c r="BC28" s="79"/>
      <c r="BD28" s="84"/>
      <c r="BE28" s="70"/>
      <c r="BF28" s="85"/>
      <c r="BG28" s="86"/>
      <c r="BH28" s="86"/>
    </row>
    <row r="29" spans="2:60" ht="22.5" customHeight="1" x14ac:dyDescent="0.25">
      <c r="B29" s="86"/>
      <c r="C29" s="86"/>
      <c r="D29" s="86"/>
      <c r="E29" s="86"/>
      <c r="F29" s="86"/>
      <c r="G29" s="86"/>
      <c r="H29" s="86"/>
      <c r="I29" s="103"/>
      <c r="J29" s="105"/>
      <c r="K29" s="108"/>
      <c r="L29" s="111"/>
      <c r="M29" s="79"/>
      <c r="N29" s="86"/>
      <c r="O29" s="86"/>
      <c r="P29" s="86"/>
      <c r="Q29" s="86"/>
      <c r="R29" s="86"/>
      <c r="S29" s="86"/>
      <c r="T29" s="86"/>
      <c r="U29" s="86"/>
      <c r="V29" s="86"/>
      <c r="W29" s="86"/>
      <c r="X29" s="86"/>
      <c r="Y29" s="86"/>
      <c r="Z29" s="86"/>
      <c r="AA29" s="86"/>
      <c r="AB29" s="86"/>
      <c r="AC29" s="86"/>
      <c r="AD29" s="86"/>
      <c r="AE29" s="86"/>
      <c r="AF29" s="99"/>
      <c r="AG29" s="79"/>
      <c r="AH29" s="85"/>
      <c r="AI29" s="101"/>
      <c r="AJ29" s="70"/>
      <c r="AK29" s="2">
        <v>9</v>
      </c>
      <c r="AL29" s="21" t="s">
        <v>70</v>
      </c>
      <c r="AM29" s="16"/>
      <c r="AN29" s="16"/>
      <c r="AO29" s="16"/>
      <c r="AP29" s="16"/>
      <c r="AQ29" s="16"/>
      <c r="AR29" s="16"/>
      <c r="AS29" s="16"/>
      <c r="AT29" s="16"/>
      <c r="AU29" s="16"/>
      <c r="AV29" s="16"/>
      <c r="AW29" s="4">
        <f t="shared" si="1"/>
        <v>0</v>
      </c>
      <c r="AX29" s="72"/>
      <c r="AY29" s="75"/>
      <c r="AZ29" s="77"/>
      <c r="BA29" s="79"/>
      <c r="BB29" s="82"/>
      <c r="BC29" s="79"/>
      <c r="BD29" s="84"/>
      <c r="BE29" s="70"/>
      <c r="BF29" s="85"/>
      <c r="BG29" s="86"/>
      <c r="BH29" s="86"/>
    </row>
    <row r="30" spans="2:60" ht="22.5" customHeight="1" x14ac:dyDescent="0.25">
      <c r="B30" s="86"/>
      <c r="C30" s="86"/>
      <c r="D30" s="86"/>
      <c r="E30" s="86"/>
      <c r="F30" s="86"/>
      <c r="G30" s="86"/>
      <c r="H30" s="86"/>
      <c r="I30" s="103"/>
      <c r="J30" s="106"/>
      <c r="K30" s="109"/>
      <c r="L30" s="112"/>
      <c r="M30" s="80"/>
      <c r="N30" s="86"/>
      <c r="O30" s="86"/>
      <c r="P30" s="86"/>
      <c r="Q30" s="86"/>
      <c r="R30" s="86"/>
      <c r="S30" s="86"/>
      <c r="T30" s="86"/>
      <c r="U30" s="86"/>
      <c r="V30" s="86"/>
      <c r="W30" s="86"/>
      <c r="X30" s="86"/>
      <c r="Y30" s="86"/>
      <c r="Z30" s="86"/>
      <c r="AA30" s="86"/>
      <c r="AB30" s="86"/>
      <c r="AC30" s="86"/>
      <c r="AD30" s="86"/>
      <c r="AE30" s="86"/>
      <c r="AF30" s="100"/>
      <c r="AG30" s="80"/>
      <c r="AH30" s="85"/>
      <c r="AI30" s="101"/>
      <c r="AJ30" s="70"/>
      <c r="AK30" s="19">
        <v>10</v>
      </c>
      <c r="AL30" s="22" t="s">
        <v>70</v>
      </c>
      <c r="AM30" s="17"/>
      <c r="AN30" s="17"/>
      <c r="AO30" s="17"/>
      <c r="AP30" s="17"/>
      <c r="AQ30" s="17"/>
      <c r="AR30" s="17"/>
      <c r="AS30" s="17"/>
      <c r="AT30" s="17"/>
      <c r="AU30" s="17"/>
      <c r="AV30" s="17"/>
      <c r="AW30" s="5">
        <f t="shared" si="1"/>
        <v>0</v>
      </c>
      <c r="AX30" s="73"/>
      <c r="AY30" s="76"/>
      <c r="AZ30" s="77"/>
      <c r="BA30" s="80"/>
      <c r="BB30" s="83"/>
      <c r="BC30" s="80"/>
      <c r="BD30" s="84"/>
      <c r="BE30" s="70"/>
      <c r="BF30" s="85"/>
      <c r="BG30" s="86"/>
      <c r="BH30" s="86"/>
    </row>
    <row r="31" spans="2:60" ht="22.5" customHeight="1" x14ac:dyDescent="0.25">
      <c r="B31" s="87" t="s">
        <v>43</v>
      </c>
      <c r="C31" s="86" t="s">
        <v>98</v>
      </c>
      <c r="D31" s="86" t="s">
        <v>99</v>
      </c>
      <c r="E31" s="86" t="s">
        <v>77</v>
      </c>
      <c r="F31" s="86" t="s">
        <v>77</v>
      </c>
      <c r="G31" s="86" t="s">
        <v>77</v>
      </c>
      <c r="H31" s="86" t="s">
        <v>77</v>
      </c>
      <c r="I31" s="103" t="str">
        <f>IF(AND((E31="SI"),(F31="SI"),(G31="SI"),(H31="SI")),"Si es Riesgo de Corrupción","No es Riesgo de Corrupción")</f>
        <v>Si es Riesgo de Corrupción</v>
      </c>
      <c r="J31" s="104" t="s">
        <v>100</v>
      </c>
      <c r="K31" s="107" t="s">
        <v>101</v>
      </c>
      <c r="L31" s="110">
        <v>1</v>
      </c>
      <c r="M31" s="78" t="str">
        <f>IF(L31=1,"Rara vez
No se ha presentado en los últimos 5 años",IF(L31=2,"Improbable
Se presentó una vez en los últimos 5 años",IF(L31=3,"Posible
Se presentó una vez en los últimos 2 años",IF(L31=4,"Probable
Se presento una vez en el último año",IF(L31=5,"Casi seguro
Se ha presentado más de una vez al año","← 
Definir el nivel de probabilidad")))))</f>
        <v>Rara vez
No se ha presentado en los últimos 5 años</v>
      </c>
      <c r="N31" s="117" t="s">
        <v>77</v>
      </c>
      <c r="O31" s="117" t="s">
        <v>80</v>
      </c>
      <c r="P31" s="117" t="s">
        <v>80</v>
      </c>
      <c r="Q31" s="117" t="s">
        <v>80</v>
      </c>
      <c r="R31" s="117" t="s">
        <v>77</v>
      </c>
      <c r="S31" s="117" t="s">
        <v>77</v>
      </c>
      <c r="T31" s="117" t="s">
        <v>77</v>
      </c>
      <c r="U31" s="117" t="s">
        <v>80</v>
      </c>
      <c r="V31" s="117" t="s">
        <v>80</v>
      </c>
      <c r="W31" s="117" t="s">
        <v>77</v>
      </c>
      <c r="X31" s="117" t="s">
        <v>77</v>
      </c>
      <c r="Y31" s="117" t="s">
        <v>77</v>
      </c>
      <c r="Z31" s="117" t="s">
        <v>77</v>
      </c>
      <c r="AA31" s="117" t="s">
        <v>77</v>
      </c>
      <c r="AB31" s="117" t="s">
        <v>77</v>
      </c>
      <c r="AC31" s="117" t="s">
        <v>77</v>
      </c>
      <c r="AD31" s="117" t="s">
        <v>77</v>
      </c>
      <c r="AE31" s="117" t="s">
        <v>77</v>
      </c>
      <c r="AF31" s="98">
        <f>COUNTIF(N31:AE40,"SI")</f>
        <v>13</v>
      </c>
      <c r="AG31" s="78" t="str">
        <f>IF(AF31&lt;=5,"Moderado",IF(AND(AF31&gt;5,AF31&lt;=11),"Mayor",IF(AF31&gt;11,"Catastrófico","Responder las preguntas que se encuentran en los numerales del 1 al 18")))</f>
        <v>Catastrófico</v>
      </c>
      <c r="AH31" s="85">
        <f>IF(AG31="Moderado",5,IF(AG31="Mayor",10,IF(AG31="Catastrófico",20,"Responder las preguntas que se encuentran en los numerales del 1 al 18")))</f>
        <v>20</v>
      </c>
      <c r="AI31" s="101">
        <f>AH31*L31</f>
        <v>20</v>
      </c>
      <c r="AJ31" s="70" t="str">
        <f>IF(AI31&lt;=10,"Baja",IF(AND(AI31&gt;10,AI31&lt;=25),"Moderada",IF(AND(AI31&gt;25,AI31&lt;=50),"Alta",IF(AI31&gt;50,"Extrema",""))))</f>
        <v>Moderada</v>
      </c>
      <c r="AK31" s="1">
        <v>1</v>
      </c>
      <c r="AL31" s="13" t="s">
        <v>102</v>
      </c>
      <c r="AM31" s="14" t="s">
        <v>103</v>
      </c>
      <c r="AN31" s="26" t="s">
        <v>90</v>
      </c>
      <c r="AO31" s="26" t="s">
        <v>94</v>
      </c>
      <c r="AP31" s="15"/>
      <c r="AQ31" s="15"/>
      <c r="AR31" s="15"/>
      <c r="AS31" s="15"/>
      <c r="AT31" s="15"/>
      <c r="AU31" s="15"/>
      <c r="AV31" s="14"/>
      <c r="AW31" s="3">
        <f t="shared" si="1"/>
        <v>0</v>
      </c>
      <c r="AX31" s="71" t="s">
        <v>69</v>
      </c>
      <c r="AY31" s="74">
        <f t="shared" ref="AY31" si="4">IFERROR(((SUMIF(AO31:AO40,"Correctivo",AW31:AW40))+(SUMIF(AO31:AO40,"Detectivo",AW31:AW40)))/(COUNTIF(AO31:AO40,"Correctivo")+COUNTIF(AO31:AO40,"Detectivo")),0)</f>
        <v>0</v>
      </c>
      <c r="AZ31" s="77">
        <f>IF(AY36&lt;=50,L31,IF(AND(AY36&gt;50,AY36&lt;=75,L31&gt;1),L31-1,IF(AND(AY36&gt;75,L31&gt;2),L31-2,IF(AND(AY36&gt;75,L31=2),L31-1,1))))</f>
        <v>1</v>
      </c>
      <c r="BA31" s="78" t="str">
        <f>IF(AZ31=1,"Rara vez
No se ha presentado en los últimos 5 años",IF(AZ31=2,"Improbable
Se presentó una vez en los últimos 5 años",IF(AZ31=3,"Posible
Se presentó una vez en los últimos 2 años",IF(AZ31=4,"Probable
Se presento una vez en el último año",IF(AZ31=5,"Casi seguro
Se ha presentado más de una vez al año","← 
Definir el nivel de probabilidad")))))</f>
        <v>Rara vez
No se ha presentado en los últimos 5 años</v>
      </c>
      <c r="BB31" s="81">
        <f>IF(AY31&lt;=50,AH31,IF(AND(AY31&lt;=75,AH31=10),AH31-5,IF(AND(AY31&lt;=75,AH31=20),AH31-10,IF(AND(AY31&lt;=100,AH31=20),AH31-15,IF(AND(AY31&lt;=100,AH31=10),AH31-5,5)))))</f>
        <v>20</v>
      </c>
      <c r="BC31" s="78" t="str">
        <f>IF(BB31&lt;=5,"Moderado",IF(AND(BB31&gt;5,BB31&lt;=11),"Mayor",IF(BB31&gt;11,"Catastrófico","Responder las preguntas que se encuentran en los numerales del 1 al 18")))</f>
        <v>Catastrófico</v>
      </c>
      <c r="BD31" s="84">
        <f>BB31*AZ31</f>
        <v>20</v>
      </c>
      <c r="BE31" s="70" t="str">
        <f>IF(BD31&lt;=10,"Baja",IF(AND(BD31&gt;10,BD31&lt;=25),"Moderada",IF(AND(BD31&gt;25,BD31&lt;=50),"Alta",IF(BD31&gt;50,"Extrema",""))))</f>
        <v>Moderada</v>
      </c>
      <c r="BF31" s="85" t="str">
        <f>IF(BE31="Baja","Tratamiento: eliminarse o reducirse fácilmente con los controles establecidos en la entidad.",IF(OR(BE31="Moderada",BE31="Alta"),"Tratamiento: llevar los riesgos a la Zona de Riesgo Baja o eliminarlo",IF(BE31="Extrema","Tratamiento: requieren de un tratamiento prioritario. Se deben implementar los controles orientados a reducir la posibilidad de ocurrencia del riesgo o disminuir el impacto de sus efectos y tomar las medidas de protección.",0)))</f>
        <v>Tratamiento: llevar los riesgos a la Zona de Riesgo Baja o eliminarlo</v>
      </c>
      <c r="BG31" s="86"/>
      <c r="BH31" s="86"/>
    </row>
    <row r="32" spans="2:60" ht="22.5" customHeight="1" x14ac:dyDescent="0.25">
      <c r="B32" s="87"/>
      <c r="C32" s="86"/>
      <c r="D32" s="86"/>
      <c r="E32" s="86"/>
      <c r="F32" s="86"/>
      <c r="G32" s="86"/>
      <c r="H32" s="86"/>
      <c r="I32" s="103"/>
      <c r="J32" s="105"/>
      <c r="K32" s="108"/>
      <c r="L32" s="111"/>
      <c r="M32" s="79"/>
      <c r="N32" s="117"/>
      <c r="O32" s="117"/>
      <c r="P32" s="117"/>
      <c r="Q32" s="117"/>
      <c r="R32" s="117"/>
      <c r="S32" s="117"/>
      <c r="T32" s="117"/>
      <c r="U32" s="117"/>
      <c r="V32" s="117"/>
      <c r="W32" s="117"/>
      <c r="X32" s="117"/>
      <c r="Y32" s="117"/>
      <c r="Z32" s="117"/>
      <c r="AA32" s="117"/>
      <c r="AB32" s="117"/>
      <c r="AC32" s="117"/>
      <c r="AD32" s="117"/>
      <c r="AE32" s="117"/>
      <c r="AF32" s="99"/>
      <c r="AG32" s="79"/>
      <c r="AH32" s="85"/>
      <c r="AI32" s="101"/>
      <c r="AJ32" s="70"/>
      <c r="AK32" s="2">
        <v>2</v>
      </c>
      <c r="AL32" s="21" t="s">
        <v>104</v>
      </c>
      <c r="AM32" s="16"/>
      <c r="AN32" s="16"/>
      <c r="AO32" s="16"/>
      <c r="AP32" s="16"/>
      <c r="AQ32" s="16"/>
      <c r="AR32" s="16"/>
      <c r="AS32" s="16"/>
      <c r="AT32" s="16"/>
      <c r="AU32" s="16"/>
      <c r="AV32" s="16"/>
      <c r="AW32" s="4">
        <f t="shared" si="1"/>
        <v>0</v>
      </c>
      <c r="AX32" s="72"/>
      <c r="AY32" s="75"/>
      <c r="AZ32" s="77"/>
      <c r="BA32" s="79"/>
      <c r="BB32" s="82"/>
      <c r="BC32" s="79"/>
      <c r="BD32" s="84"/>
      <c r="BE32" s="70"/>
      <c r="BF32" s="85"/>
      <c r="BG32" s="86"/>
      <c r="BH32" s="86"/>
    </row>
    <row r="33" spans="2:60" ht="22.5" customHeight="1" x14ac:dyDescent="0.25">
      <c r="B33" s="87"/>
      <c r="C33" s="86"/>
      <c r="D33" s="86"/>
      <c r="E33" s="86"/>
      <c r="F33" s="86"/>
      <c r="G33" s="86"/>
      <c r="H33" s="86"/>
      <c r="I33" s="103"/>
      <c r="J33" s="105"/>
      <c r="K33" s="108"/>
      <c r="L33" s="111"/>
      <c r="M33" s="79"/>
      <c r="N33" s="117"/>
      <c r="O33" s="117"/>
      <c r="P33" s="117"/>
      <c r="Q33" s="117"/>
      <c r="R33" s="117"/>
      <c r="S33" s="117"/>
      <c r="T33" s="117"/>
      <c r="U33" s="117"/>
      <c r="V33" s="117"/>
      <c r="W33" s="117"/>
      <c r="X33" s="117"/>
      <c r="Y33" s="117"/>
      <c r="Z33" s="117"/>
      <c r="AA33" s="117"/>
      <c r="AB33" s="117"/>
      <c r="AC33" s="117"/>
      <c r="AD33" s="117"/>
      <c r="AE33" s="117"/>
      <c r="AF33" s="99"/>
      <c r="AG33" s="79"/>
      <c r="AH33" s="85"/>
      <c r="AI33" s="101"/>
      <c r="AJ33" s="70"/>
      <c r="AK33" s="2">
        <v>3</v>
      </c>
      <c r="AL33" s="21" t="s">
        <v>105</v>
      </c>
      <c r="AM33" s="16"/>
      <c r="AN33" s="16"/>
      <c r="AO33" s="16"/>
      <c r="AP33" s="16"/>
      <c r="AQ33" s="16"/>
      <c r="AR33" s="16"/>
      <c r="AS33" s="16"/>
      <c r="AT33" s="16"/>
      <c r="AU33" s="16"/>
      <c r="AV33" s="16"/>
      <c r="AW33" s="4">
        <f t="shared" si="1"/>
        <v>0</v>
      </c>
      <c r="AX33" s="72"/>
      <c r="AY33" s="75"/>
      <c r="AZ33" s="77"/>
      <c r="BA33" s="79"/>
      <c r="BB33" s="82"/>
      <c r="BC33" s="79"/>
      <c r="BD33" s="84"/>
      <c r="BE33" s="70"/>
      <c r="BF33" s="85"/>
      <c r="BG33" s="86"/>
      <c r="BH33" s="86"/>
    </row>
    <row r="34" spans="2:60" ht="22.5" customHeight="1" x14ac:dyDescent="0.25">
      <c r="B34" s="87"/>
      <c r="C34" s="86"/>
      <c r="D34" s="86"/>
      <c r="E34" s="86"/>
      <c r="F34" s="86"/>
      <c r="G34" s="86"/>
      <c r="H34" s="86"/>
      <c r="I34" s="103"/>
      <c r="J34" s="105"/>
      <c r="K34" s="108"/>
      <c r="L34" s="111"/>
      <c r="M34" s="79"/>
      <c r="N34" s="117"/>
      <c r="O34" s="117"/>
      <c r="P34" s="117"/>
      <c r="Q34" s="117"/>
      <c r="R34" s="117"/>
      <c r="S34" s="117"/>
      <c r="T34" s="117"/>
      <c r="U34" s="117"/>
      <c r="V34" s="117"/>
      <c r="W34" s="117"/>
      <c r="X34" s="117"/>
      <c r="Y34" s="117"/>
      <c r="Z34" s="117"/>
      <c r="AA34" s="117"/>
      <c r="AB34" s="117"/>
      <c r="AC34" s="117"/>
      <c r="AD34" s="117"/>
      <c r="AE34" s="117"/>
      <c r="AF34" s="99"/>
      <c r="AG34" s="79"/>
      <c r="AH34" s="85"/>
      <c r="AI34" s="101"/>
      <c r="AJ34" s="70"/>
      <c r="AK34" s="2">
        <v>4</v>
      </c>
      <c r="AL34" s="21" t="s">
        <v>70</v>
      </c>
      <c r="AM34" s="16"/>
      <c r="AN34" s="16"/>
      <c r="AO34" s="16"/>
      <c r="AP34" s="16"/>
      <c r="AQ34" s="16"/>
      <c r="AR34" s="16"/>
      <c r="AS34" s="16"/>
      <c r="AT34" s="16"/>
      <c r="AU34" s="16"/>
      <c r="AV34" s="16"/>
      <c r="AW34" s="4">
        <f t="shared" si="1"/>
        <v>0</v>
      </c>
      <c r="AX34" s="72"/>
      <c r="AY34" s="75"/>
      <c r="AZ34" s="77"/>
      <c r="BA34" s="79"/>
      <c r="BB34" s="82"/>
      <c r="BC34" s="79"/>
      <c r="BD34" s="84"/>
      <c r="BE34" s="70"/>
      <c r="BF34" s="85"/>
      <c r="BG34" s="86"/>
      <c r="BH34" s="86"/>
    </row>
    <row r="35" spans="2:60" ht="22.5" customHeight="1" x14ac:dyDescent="0.25">
      <c r="B35" s="87"/>
      <c r="C35" s="86"/>
      <c r="D35" s="86"/>
      <c r="E35" s="86"/>
      <c r="F35" s="86"/>
      <c r="G35" s="86"/>
      <c r="H35" s="86"/>
      <c r="I35" s="103"/>
      <c r="J35" s="105"/>
      <c r="K35" s="108"/>
      <c r="L35" s="111"/>
      <c r="M35" s="79"/>
      <c r="N35" s="117"/>
      <c r="O35" s="117"/>
      <c r="P35" s="117"/>
      <c r="Q35" s="117"/>
      <c r="R35" s="117"/>
      <c r="S35" s="117"/>
      <c r="T35" s="117"/>
      <c r="U35" s="117"/>
      <c r="V35" s="117"/>
      <c r="W35" s="117"/>
      <c r="X35" s="117"/>
      <c r="Y35" s="117"/>
      <c r="Z35" s="117"/>
      <c r="AA35" s="117"/>
      <c r="AB35" s="117"/>
      <c r="AC35" s="117"/>
      <c r="AD35" s="117"/>
      <c r="AE35" s="117"/>
      <c r="AF35" s="99"/>
      <c r="AG35" s="79"/>
      <c r="AH35" s="85"/>
      <c r="AI35" s="101"/>
      <c r="AJ35" s="70"/>
      <c r="AK35" s="2">
        <v>5</v>
      </c>
      <c r="AL35" s="21" t="s">
        <v>70</v>
      </c>
      <c r="AM35" s="16"/>
      <c r="AN35" s="16"/>
      <c r="AO35" s="16"/>
      <c r="AP35" s="16"/>
      <c r="AQ35" s="16"/>
      <c r="AR35" s="16"/>
      <c r="AS35" s="16"/>
      <c r="AT35" s="16"/>
      <c r="AU35" s="16"/>
      <c r="AV35" s="16"/>
      <c r="AW35" s="4">
        <f t="shared" si="1"/>
        <v>0</v>
      </c>
      <c r="AX35" s="73"/>
      <c r="AY35" s="76"/>
      <c r="AZ35" s="77"/>
      <c r="BA35" s="79"/>
      <c r="BB35" s="82"/>
      <c r="BC35" s="79"/>
      <c r="BD35" s="84"/>
      <c r="BE35" s="70"/>
      <c r="BF35" s="85"/>
      <c r="BG35" s="86"/>
      <c r="BH35" s="86"/>
    </row>
    <row r="36" spans="2:60" ht="22.5" customHeight="1" x14ac:dyDescent="0.25">
      <c r="B36" s="87"/>
      <c r="C36" s="86"/>
      <c r="D36" s="86"/>
      <c r="E36" s="86"/>
      <c r="F36" s="86"/>
      <c r="G36" s="86"/>
      <c r="H36" s="86"/>
      <c r="I36" s="103"/>
      <c r="J36" s="105"/>
      <c r="K36" s="108"/>
      <c r="L36" s="111"/>
      <c r="M36" s="79"/>
      <c r="N36" s="117"/>
      <c r="O36" s="117"/>
      <c r="P36" s="117"/>
      <c r="Q36" s="117"/>
      <c r="R36" s="117"/>
      <c r="S36" s="117"/>
      <c r="T36" s="117"/>
      <c r="U36" s="117"/>
      <c r="V36" s="117"/>
      <c r="W36" s="117"/>
      <c r="X36" s="117"/>
      <c r="Y36" s="117"/>
      <c r="Z36" s="117"/>
      <c r="AA36" s="117"/>
      <c r="AB36" s="117"/>
      <c r="AC36" s="117"/>
      <c r="AD36" s="117"/>
      <c r="AE36" s="117"/>
      <c r="AF36" s="99"/>
      <c r="AG36" s="79"/>
      <c r="AH36" s="85"/>
      <c r="AI36" s="101"/>
      <c r="AJ36" s="70"/>
      <c r="AK36" s="2">
        <v>6</v>
      </c>
      <c r="AL36" s="21" t="s">
        <v>70</v>
      </c>
      <c r="AM36" s="16"/>
      <c r="AN36" s="16"/>
      <c r="AO36" s="16"/>
      <c r="AP36" s="16"/>
      <c r="AQ36" s="16"/>
      <c r="AR36" s="16"/>
      <c r="AS36" s="16"/>
      <c r="AT36" s="16"/>
      <c r="AU36" s="16"/>
      <c r="AV36" s="16"/>
      <c r="AW36" s="4">
        <f t="shared" si="1"/>
        <v>0</v>
      </c>
      <c r="AX36" s="71" t="s">
        <v>68</v>
      </c>
      <c r="AY36" s="74">
        <f t="shared" ref="AY36" si="5">IFERROR(SUMIF(AO31:AO40,"Preventivo",AW31:AW40)/COUNTIF(AO31:AO40,"Preventivo"),0)</f>
        <v>0</v>
      </c>
      <c r="AZ36" s="77"/>
      <c r="BA36" s="79"/>
      <c r="BB36" s="82"/>
      <c r="BC36" s="79"/>
      <c r="BD36" s="84"/>
      <c r="BE36" s="70"/>
      <c r="BF36" s="85"/>
      <c r="BG36" s="86"/>
      <c r="BH36" s="86"/>
    </row>
    <row r="37" spans="2:60" ht="22.5" customHeight="1" x14ac:dyDescent="0.25">
      <c r="B37" s="87"/>
      <c r="C37" s="86"/>
      <c r="D37" s="86"/>
      <c r="E37" s="86"/>
      <c r="F37" s="86"/>
      <c r="G37" s="86"/>
      <c r="H37" s="86"/>
      <c r="I37" s="103"/>
      <c r="J37" s="105"/>
      <c r="K37" s="108"/>
      <c r="L37" s="111"/>
      <c r="M37" s="79"/>
      <c r="N37" s="117"/>
      <c r="O37" s="117"/>
      <c r="P37" s="117"/>
      <c r="Q37" s="117"/>
      <c r="R37" s="117"/>
      <c r="S37" s="117"/>
      <c r="T37" s="117"/>
      <c r="U37" s="117"/>
      <c r="V37" s="117"/>
      <c r="W37" s="117"/>
      <c r="X37" s="117"/>
      <c r="Y37" s="117"/>
      <c r="Z37" s="117"/>
      <c r="AA37" s="117"/>
      <c r="AB37" s="117"/>
      <c r="AC37" s="117"/>
      <c r="AD37" s="117"/>
      <c r="AE37" s="117"/>
      <c r="AF37" s="99"/>
      <c r="AG37" s="79"/>
      <c r="AH37" s="85"/>
      <c r="AI37" s="101"/>
      <c r="AJ37" s="70"/>
      <c r="AK37" s="2">
        <v>7</v>
      </c>
      <c r="AL37" s="21" t="s">
        <v>70</v>
      </c>
      <c r="AM37" s="16"/>
      <c r="AN37" s="16"/>
      <c r="AO37" s="16"/>
      <c r="AP37" s="16"/>
      <c r="AQ37" s="16"/>
      <c r="AR37" s="16"/>
      <c r="AS37" s="16"/>
      <c r="AT37" s="16"/>
      <c r="AU37" s="16"/>
      <c r="AV37" s="16"/>
      <c r="AW37" s="4">
        <f t="shared" si="1"/>
        <v>0</v>
      </c>
      <c r="AX37" s="72"/>
      <c r="AY37" s="75"/>
      <c r="AZ37" s="77"/>
      <c r="BA37" s="79"/>
      <c r="BB37" s="82"/>
      <c r="BC37" s="79"/>
      <c r="BD37" s="84"/>
      <c r="BE37" s="70"/>
      <c r="BF37" s="85"/>
      <c r="BG37" s="86"/>
      <c r="BH37" s="86"/>
    </row>
    <row r="38" spans="2:60" ht="22.5" customHeight="1" x14ac:dyDescent="0.25">
      <c r="B38" s="87"/>
      <c r="C38" s="86"/>
      <c r="D38" s="86"/>
      <c r="E38" s="86"/>
      <c r="F38" s="86"/>
      <c r="G38" s="86"/>
      <c r="H38" s="86"/>
      <c r="I38" s="103"/>
      <c r="J38" s="105"/>
      <c r="K38" s="108"/>
      <c r="L38" s="111"/>
      <c r="M38" s="79"/>
      <c r="N38" s="117"/>
      <c r="O38" s="117"/>
      <c r="P38" s="117"/>
      <c r="Q38" s="117"/>
      <c r="R38" s="117"/>
      <c r="S38" s="117"/>
      <c r="T38" s="117"/>
      <c r="U38" s="117"/>
      <c r="V38" s="117"/>
      <c r="W38" s="117"/>
      <c r="X38" s="117"/>
      <c r="Y38" s="117"/>
      <c r="Z38" s="117"/>
      <c r="AA38" s="117"/>
      <c r="AB38" s="117"/>
      <c r="AC38" s="117"/>
      <c r="AD38" s="117"/>
      <c r="AE38" s="117"/>
      <c r="AF38" s="99"/>
      <c r="AG38" s="79"/>
      <c r="AH38" s="85"/>
      <c r="AI38" s="101"/>
      <c r="AJ38" s="70"/>
      <c r="AK38" s="2">
        <v>8</v>
      </c>
      <c r="AL38" s="21" t="s">
        <v>70</v>
      </c>
      <c r="AM38" s="16"/>
      <c r="AN38" s="16"/>
      <c r="AO38" s="16"/>
      <c r="AP38" s="16"/>
      <c r="AQ38" s="16"/>
      <c r="AR38" s="16"/>
      <c r="AS38" s="16"/>
      <c r="AT38" s="16"/>
      <c r="AU38" s="16"/>
      <c r="AV38" s="16"/>
      <c r="AW38" s="4">
        <f t="shared" si="1"/>
        <v>0</v>
      </c>
      <c r="AX38" s="72"/>
      <c r="AY38" s="75"/>
      <c r="AZ38" s="77"/>
      <c r="BA38" s="79"/>
      <c r="BB38" s="82"/>
      <c r="BC38" s="79"/>
      <c r="BD38" s="84"/>
      <c r="BE38" s="70"/>
      <c r="BF38" s="85"/>
      <c r="BG38" s="86"/>
      <c r="BH38" s="86"/>
    </row>
    <row r="39" spans="2:60" ht="22.5" customHeight="1" x14ac:dyDescent="0.25">
      <c r="B39" s="87"/>
      <c r="C39" s="86"/>
      <c r="D39" s="86"/>
      <c r="E39" s="86"/>
      <c r="F39" s="86"/>
      <c r="G39" s="86"/>
      <c r="H39" s="86"/>
      <c r="I39" s="103"/>
      <c r="J39" s="105"/>
      <c r="K39" s="108"/>
      <c r="L39" s="111"/>
      <c r="M39" s="79"/>
      <c r="N39" s="117"/>
      <c r="O39" s="117"/>
      <c r="P39" s="117"/>
      <c r="Q39" s="117"/>
      <c r="R39" s="117"/>
      <c r="S39" s="117"/>
      <c r="T39" s="117"/>
      <c r="U39" s="117"/>
      <c r="V39" s="117"/>
      <c r="W39" s="117"/>
      <c r="X39" s="117"/>
      <c r="Y39" s="117"/>
      <c r="Z39" s="117"/>
      <c r="AA39" s="117"/>
      <c r="AB39" s="117"/>
      <c r="AC39" s="117"/>
      <c r="AD39" s="117"/>
      <c r="AE39" s="117"/>
      <c r="AF39" s="99"/>
      <c r="AG39" s="79"/>
      <c r="AH39" s="85"/>
      <c r="AI39" s="101"/>
      <c r="AJ39" s="70"/>
      <c r="AK39" s="2">
        <v>9</v>
      </c>
      <c r="AL39" s="21" t="s">
        <v>70</v>
      </c>
      <c r="AM39" s="16"/>
      <c r="AN39" s="16"/>
      <c r="AO39" s="16"/>
      <c r="AP39" s="16"/>
      <c r="AQ39" s="16"/>
      <c r="AR39" s="16"/>
      <c r="AS39" s="16"/>
      <c r="AT39" s="16"/>
      <c r="AU39" s="16"/>
      <c r="AV39" s="16"/>
      <c r="AW39" s="4">
        <f t="shared" si="1"/>
        <v>0</v>
      </c>
      <c r="AX39" s="72"/>
      <c r="AY39" s="75"/>
      <c r="AZ39" s="77"/>
      <c r="BA39" s="79"/>
      <c r="BB39" s="82"/>
      <c r="BC39" s="79"/>
      <c r="BD39" s="84"/>
      <c r="BE39" s="70"/>
      <c r="BF39" s="85"/>
      <c r="BG39" s="86"/>
      <c r="BH39" s="86"/>
    </row>
    <row r="40" spans="2:60" ht="22.5" customHeight="1" x14ac:dyDescent="0.25">
      <c r="B40" s="87"/>
      <c r="C40" s="86"/>
      <c r="D40" s="86"/>
      <c r="E40" s="86"/>
      <c r="F40" s="86"/>
      <c r="G40" s="86"/>
      <c r="H40" s="86"/>
      <c r="I40" s="103"/>
      <c r="J40" s="106"/>
      <c r="K40" s="109"/>
      <c r="L40" s="112"/>
      <c r="M40" s="80"/>
      <c r="N40" s="117"/>
      <c r="O40" s="117"/>
      <c r="P40" s="117"/>
      <c r="Q40" s="117"/>
      <c r="R40" s="117"/>
      <c r="S40" s="117"/>
      <c r="T40" s="117"/>
      <c r="U40" s="117"/>
      <c r="V40" s="117"/>
      <c r="W40" s="117"/>
      <c r="X40" s="117"/>
      <c r="Y40" s="117"/>
      <c r="Z40" s="117"/>
      <c r="AA40" s="117"/>
      <c r="AB40" s="117"/>
      <c r="AC40" s="117"/>
      <c r="AD40" s="117"/>
      <c r="AE40" s="117"/>
      <c r="AF40" s="100"/>
      <c r="AG40" s="80"/>
      <c r="AH40" s="85"/>
      <c r="AI40" s="101"/>
      <c r="AJ40" s="70"/>
      <c r="AK40" s="19">
        <v>10</v>
      </c>
      <c r="AL40" s="22" t="s">
        <v>70</v>
      </c>
      <c r="AM40" s="17"/>
      <c r="AN40" s="17"/>
      <c r="AO40" s="17"/>
      <c r="AP40" s="17"/>
      <c r="AQ40" s="17"/>
      <c r="AR40" s="17"/>
      <c r="AS40" s="17"/>
      <c r="AT40" s="17"/>
      <c r="AU40" s="17"/>
      <c r="AV40" s="17"/>
      <c r="AW40" s="5">
        <f t="shared" si="1"/>
        <v>0</v>
      </c>
      <c r="AX40" s="73"/>
      <c r="AY40" s="76"/>
      <c r="AZ40" s="77"/>
      <c r="BA40" s="80"/>
      <c r="BB40" s="83"/>
      <c r="BC40" s="80"/>
      <c r="BD40" s="84"/>
      <c r="BE40" s="70"/>
      <c r="BF40" s="85"/>
      <c r="BG40" s="86"/>
      <c r="BH40" s="86"/>
    </row>
    <row r="41" spans="2:60" ht="47.25" customHeight="1" x14ac:dyDescent="0.25">
      <c r="B41" s="87" t="s">
        <v>15</v>
      </c>
      <c r="C41" s="86" t="s">
        <v>106</v>
      </c>
      <c r="D41" s="86" t="s">
        <v>107</v>
      </c>
      <c r="E41" s="86" t="s">
        <v>77</v>
      </c>
      <c r="F41" s="86" t="s">
        <v>77</v>
      </c>
      <c r="G41" s="86" t="s">
        <v>77</v>
      </c>
      <c r="H41" s="86" t="s">
        <v>77</v>
      </c>
      <c r="I41" s="103" t="str">
        <f>IF(AND((E41="SI"),(F41="SI"),(G41="SI"),(H41="SI")),"Si es Riesgo de Corrupción","No es Riesgo de Corrupción")</f>
        <v>Si es Riesgo de Corrupción</v>
      </c>
      <c r="J41" s="104" t="s">
        <v>108</v>
      </c>
      <c r="K41" s="107" t="s">
        <v>109</v>
      </c>
      <c r="L41" s="110">
        <v>1</v>
      </c>
      <c r="M41" s="78" t="str">
        <f>IF(L41=1,"Rara vez
No se ha presentado en los últimos 5 años",IF(L41=2,"Improbable
Se presentó una vez en los últimos 5 años",IF(L41=3,"Posible
Se presentó una vez en los últimos 2 años",IF(L41=4,"Probable
Se presento una vez en el último año",IF(L41=5,"Casi seguro
Se ha presentado más de una vez al año","← 
Definir el nivel de probabilidad")))))</f>
        <v>Rara vez
No se ha presentado en los últimos 5 años</v>
      </c>
      <c r="N41" s="86" t="s">
        <v>77</v>
      </c>
      <c r="O41" s="86" t="s">
        <v>77</v>
      </c>
      <c r="P41" s="86" t="s">
        <v>77</v>
      </c>
      <c r="Q41" s="86" t="s">
        <v>77</v>
      </c>
      <c r="R41" s="86" t="s">
        <v>77</v>
      </c>
      <c r="S41" s="86" t="s">
        <v>77</v>
      </c>
      <c r="T41" s="86" t="s">
        <v>77</v>
      </c>
      <c r="U41" s="86" t="s">
        <v>80</v>
      </c>
      <c r="V41" s="86" t="s">
        <v>77</v>
      </c>
      <c r="W41" s="86" t="s">
        <v>77</v>
      </c>
      <c r="X41" s="86" t="s">
        <v>77</v>
      </c>
      <c r="Y41" s="86" t="s">
        <v>77</v>
      </c>
      <c r="Z41" s="86" t="s">
        <v>77</v>
      </c>
      <c r="AA41" s="86" t="s">
        <v>77</v>
      </c>
      <c r="AB41" s="86" t="s">
        <v>77</v>
      </c>
      <c r="AC41" s="86" t="s">
        <v>77</v>
      </c>
      <c r="AD41" s="86" t="s">
        <v>77</v>
      </c>
      <c r="AE41" s="86" t="s">
        <v>77</v>
      </c>
      <c r="AF41" s="98">
        <f>COUNTIF(N41:AE50,"SI")</f>
        <v>17</v>
      </c>
      <c r="AG41" s="78" t="str">
        <f>IF(AF41&lt;=5,"Moderado",IF(AND(AF41&gt;5,AF41&lt;=11),"Mayor",IF(AF41&gt;11,"Catastrófico","Responder las preguntas que se encuentran en los numerales del 1 al 18")))</f>
        <v>Catastrófico</v>
      </c>
      <c r="AH41" s="85">
        <f>IF(AG41="Moderado",5,IF(AG41="Mayor",10,IF(AG41="Catastrófico",20,"Responder las preguntas que se encuentran en los numerales del 1 al 18")))</f>
        <v>20</v>
      </c>
      <c r="AI41" s="101">
        <f>AH41*L41</f>
        <v>20</v>
      </c>
      <c r="AJ41" s="70" t="str">
        <f>IF(AI41&lt;=10,"Baja",IF(AND(AI41&gt;10,AI41&lt;=25),"Moderada",IF(AND(AI41&gt;25,AI41&lt;=50),"Alta",IF(AI41&gt;50,"Extrema",""))))</f>
        <v>Moderada</v>
      </c>
      <c r="AK41" s="1">
        <v>1</v>
      </c>
      <c r="AL41" s="13" t="s">
        <v>110</v>
      </c>
      <c r="AM41" s="14"/>
      <c r="AN41" s="14"/>
      <c r="AO41" s="14" t="s">
        <v>114</v>
      </c>
      <c r="AP41" s="15" t="s">
        <v>80</v>
      </c>
      <c r="AQ41" s="15" t="s">
        <v>77</v>
      </c>
      <c r="AR41" s="15" t="s">
        <v>77</v>
      </c>
      <c r="AS41" s="15" t="s">
        <v>80</v>
      </c>
      <c r="AT41" s="15" t="s">
        <v>77</v>
      </c>
      <c r="AU41" s="15" t="s">
        <v>77</v>
      </c>
      <c r="AV41" s="14" t="s">
        <v>77</v>
      </c>
      <c r="AW41" s="3">
        <f t="shared" si="1"/>
        <v>75</v>
      </c>
      <c r="AX41" s="71" t="s">
        <v>69</v>
      </c>
      <c r="AY41" s="74">
        <f t="shared" ref="AY41" si="6">IFERROR(((SUMIF(AO41:AO50,"Correctivo",AW41:AW50))+(SUMIF(AO41:AO50,"Detectivo",AW41:AW50)))/(COUNTIF(AO41:AO50,"Correctivo")+COUNTIF(AO41:AO50,"Detectivo")),0)</f>
        <v>75</v>
      </c>
      <c r="AZ41" s="77">
        <f>IF(AY46&lt;=50,L41,IF(AND(AY46&gt;50,AY46&lt;=75,L41&gt;1),L41-1,IF(AND(AY46&gt;75,L41&gt;2),L41-2,IF(AND(AY46&gt;75,L41=2),L41-1,1))))</f>
        <v>1</v>
      </c>
      <c r="BA41" s="78" t="str">
        <f>IF(AZ41=1,"Rara vez
No se ha presentado en los últimos 5 años",IF(AZ41=2,"Improbable
Se presentó una vez en los últimos 5 años",IF(AZ41=3,"Posible
Se presentó una vez en los últimos 2 años",IF(AZ41=4,"Probable
Se presento una vez en el último año",IF(AZ41=5,"Casi seguro
Se ha presentado más de una vez al año","← 
Definir el nivel de probabilidad")))))</f>
        <v>Rara vez
No se ha presentado en los últimos 5 años</v>
      </c>
      <c r="BB41" s="81">
        <f>IF(AY41&lt;=50,AH41,IF(AND(AY41&lt;=75,AH41=10),AH41-5,IF(AND(AY41&lt;=75,AH41=20),AH41-10,IF(AND(AY41&lt;=100,AH41=20),AH41-15,IF(AND(AY41&lt;=100,AH41=10),AH41-5,5)))))</f>
        <v>10</v>
      </c>
      <c r="BC41" s="78" t="str">
        <f>IF(BB41&lt;=5,"Moderado",IF(AND(BB41&gt;5,BB41&lt;=11),"Mayor",IF(BB41&gt;11,"Catastrófico","Responder las preguntas que se encuentran en los numerales del 1 al 18")))</f>
        <v>Mayor</v>
      </c>
      <c r="BD41" s="84">
        <f>BB41*AZ41</f>
        <v>10</v>
      </c>
      <c r="BE41" s="70" t="str">
        <f>IF(BD41&lt;=10,"Baja",IF(AND(BD41&gt;10,BD41&lt;=25),"Moderada",IF(AND(BD41&gt;25,BD41&lt;=50),"Alta",IF(BD41&gt;50,"Extrema",""))))</f>
        <v>Baja</v>
      </c>
      <c r="BF41" s="85" t="str">
        <f>IF(BE41="Baja","Tratamiento: eliminarse o reducirse fácilmente con los controles establecidos en la entidad.",IF(OR(BE41="Moderada",BE41="Alta"),"Tratamiento: llevar los riesgos a la Zona de Riesgo Baja o eliminarlo",IF(BE41="Extrema","Tratamiento: requieren de un tratamiento prioritario. Se deben implementar los controles orientados a reducir la posibilidad de ocurrencia del riesgo o disminuir el impacto de sus efectos y tomar las medidas de protección.",0)))</f>
        <v>Tratamiento: eliminarse o reducirse fácilmente con los controles establecidos en la entidad.</v>
      </c>
      <c r="BG41" s="86"/>
      <c r="BH41" s="86"/>
    </row>
    <row r="42" spans="2:60" ht="47.25" customHeight="1" x14ac:dyDescent="0.25">
      <c r="B42" s="87"/>
      <c r="C42" s="86"/>
      <c r="D42" s="86"/>
      <c r="E42" s="86"/>
      <c r="F42" s="86"/>
      <c r="G42" s="86"/>
      <c r="H42" s="86"/>
      <c r="I42" s="103"/>
      <c r="J42" s="105"/>
      <c r="K42" s="108"/>
      <c r="L42" s="111"/>
      <c r="M42" s="79"/>
      <c r="N42" s="86"/>
      <c r="O42" s="86"/>
      <c r="P42" s="86"/>
      <c r="Q42" s="86"/>
      <c r="R42" s="86"/>
      <c r="S42" s="86"/>
      <c r="T42" s="86"/>
      <c r="U42" s="86"/>
      <c r="V42" s="86"/>
      <c r="W42" s="86"/>
      <c r="X42" s="86"/>
      <c r="Y42" s="86"/>
      <c r="Z42" s="86"/>
      <c r="AA42" s="86"/>
      <c r="AB42" s="86"/>
      <c r="AC42" s="86"/>
      <c r="AD42" s="86"/>
      <c r="AE42" s="86"/>
      <c r="AF42" s="99"/>
      <c r="AG42" s="79"/>
      <c r="AH42" s="85"/>
      <c r="AI42" s="101"/>
      <c r="AJ42" s="70"/>
      <c r="AK42" s="2">
        <v>2</v>
      </c>
      <c r="AL42" s="21" t="s">
        <v>111</v>
      </c>
      <c r="AM42" s="16"/>
      <c r="AN42" s="16"/>
      <c r="AO42" s="16" t="s">
        <v>94</v>
      </c>
      <c r="AP42" s="16" t="s">
        <v>77</v>
      </c>
      <c r="AQ42" s="16" t="s">
        <v>77</v>
      </c>
      <c r="AR42" s="16" t="s">
        <v>77</v>
      </c>
      <c r="AS42" s="16" t="s">
        <v>77</v>
      </c>
      <c r="AT42" s="16" t="s">
        <v>77</v>
      </c>
      <c r="AU42" s="16" t="s">
        <v>77</v>
      </c>
      <c r="AV42" s="16" t="s">
        <v>77</v>
      </c>
      <c r="AW42" s="4">
        <f t="shared" si="1"/>
        <v>100</v>
      </c>
      <c r="AX42" s="72"/>
      <c r="AY42" s="75"/>
      <c r="AZ42" s="77"/>
      <c r="BA42" s="79"/>
      <c r="BB42" s="82"/>
      <c r="BC42" s="79"/>
      <c r="BD42" s="84"/>
      <c r="BE42" s="70"/>
      <c r="BF42" s="85"/>
      <c r="BG42" s="86"/>
      <c r="BH42" s="86"/>
    </row>
    <row r="43" spans="2:60" ht="47.25" customHeight="1" x14ac:dyDescent="0.25">
      <c r="B43" s="87"/>
      <c r="C43" s="86"/>
      <c r="D43" s="86"/>
      <c r="E43" s="86"/>
      <c r="F43" s="86"/>
      <c r="G43" s="86"/>
      <c r="H43" s="86"/>
      <c r="I43" s="103"/>
      <c r="J43" s="105"/>
      <c r="K43" s="108"/>
      <c r="L43" s="111"/>
      <c r="M43" s="79"/>
      <c r="N43" s="86"/>
      <c r="O43" s="86"/>
      <c r="P43" s="86"/>
      <c r="Q43" s="86"/>
      <c r="R43" s="86"/>
      <c r="S43" s="86"/>
      <c r="T43" s="86"/>
      <c r="U43" s="86"/>
      <c r="V43" s="86"/>
      <c r="W43" s="86"/>
      <c r="X43" s="86"/>
      <c r="Y43" s="86"/>
      <c r="Z43" s="86"/>
      <c r="AA43" s="86"/>
      <c r="AB43" s="86"/>
      <c r="AC43" s="86"/>
      <c r="AD43" s="86"/>
      <c r="AE43" s="86"/>
      <c r="AF43" s="99"/>
      <c r="AG43" s="79"/>
      <c r="AH43" s="85"/>
      <c r="AI43" s="101"/>
      <c r="AJ43" s="70"/>
      <c r="AK43" s="2">
        <v>3</v>
      </c>
      <c r="AL43" s="21" t="s">
        <v>112</v>
      </c>
      <c r="AM43" s="16"/>
      <c r="AN43" s="16"/>
      <c r="AO43" s="16"/>
      <c r="AP43" s="16"/>
      <c r="AQ43" s="16"/>
      <c r="AR43" s="16"/>
      <c r="AS43" s="16"/>
      <c r="AT43" s="16"/>
      <c r="AU43" s="16"/>
      <c r="AV43" s="16"/>
      <c r="AW43" s="4">
        <f t="shared" si="1"/>
        <v>0</v>
      </c>
      <c r="AX43" s="72"/>
      <c r="AY43" s="75"/>
      <c r="AZ43" s="77"/>
      <c r="BA43" s="79"/>
      <c r="BB43" s="82"/>
      <c r="BC43" s="79"/>
      <c r="BD43" s="84"/>
      <c r="BE43" s="70"/>
      <c r="BF43" s="85"/>
      <c r="BG43" s="86"/>
      <c r="BH43" s="86"/>
    </row>
    <row r="44" spans="2:60" ht="47.25" customHeight="1" x14ac:dyDescent="0.25">
      <c r="B44" s="87"/>
      <c r="C44" s="86"/>
      <c r="D44" s="86"/>
      <c r="E44" s="86"/>
      <c r="F44" s="86"/>
      <c r="G44" s="86"/>
      <c r="H44" s="86"/>
      <c r="I44" s="103"/>
      <c r="J44" s="105"/>
      <c r="K44" s="108"/>
      <c r="L44" s="111"/>
      <c r="M44" s="79"/>
      <c r="N44" s="86"/>
      <c r="O44" s="86"/>
      <c r="P44" s="86"/>
      <c r="Q44" s="86"/>
      <c r="R44" s="86"/>
      <c r="S44" s="86"/>
      <c r="T44" s="86"/>
      <c r="U44" s="86"/>
      <c r="V44" s="86"/>
      <c r="W44" s="86"/>
      <c r="X44" s="86"/>
      <c r="Y44" s="86"/>
      <c r="Z44" s="86"/>
      <c r="AA44" s="86"/>
      <c r="AB44" s="86"/>
      <c r="AC44" s="86"/>
      <c r="AD44" s="86"/>
      <c r="AE44" s="86"/>
      <c r="AF44" s="99"/>
      <c r="AG44" s="79"/>
      <c r="AH44" s="85"/>
      <c r="AI44" s="101"/>
      <c r="AJ44" s="70"/>
      <c r="AK44" s="2">
        <v>4</v>
      </c>
      <c r="AL44" s="21" t="s">
        <v>113</v>
      </c>
      <c r="AM44" s="16"/>
      <c r="AN44" s="16"/>
      <c r="AO44" s="16"/>
      <c r="AP44" s="16"/>
      <c r="AQ44" s="16"/>
      <c r="AR44" s="16"/>
      <c r="AS44" s="16"/>
      <c r="AT44" s="16"/>
      <c r="AU44" s="16"/>
      <c r="AV44" s="16"/>
      <c r="AW44" s="4">
        <f t="shared" si="1"/>
        <v>0</v>
      </c>
      <c r="AX44" s="72"/>
      <c r="AY44" s="75"/>
      <c r="AZ44" s="77"/>
      <c r="BA44" s="79"/>
      <c r="BB44" s="82"/>
      <c r="BC44" s="79"/>
      <c r="BD44" s="84"/>
      <c r="BE44" s="70"/>
      <c r="BF44" s="85"/>
      <c r="BG44" s="86"/>
      <c r="BH44" s="86"/>
    </row>
    <row r="45" spans="2:60" ht="22.5" customHeight="1" x14ac:dyDescent="0.25">
      <c r="B45" s="87"/>
      <c r="C45" s="86"/>
      <c r="D45" s="86"/>
      <c r="E45" s="86"/>
      <c r="F45" s="86"/>
      <c r="G45" s="86"/>
      <c r="H45" s="86"/>
      <c r="I45" s="103"/>
      <c r="J45" s="105"/>
      <c r="K45" s="108"/>
      <c r="L45" s="111"/>
      <c r="M45" s="79"/>
      <c r="N45" s="86"/>
      <c r="O45" s="86"/>
      <c r="P45" s="86"/>
      <c r="Q45" s="86"/>
      <c r="R45" s="86"/>
      <c r="S45" s="86"/>
      <c r="T45" s="86"/>
      <c r="U45" s="86"/>
      <c r="V45" s="86"/>
      <c r="W45" s="86"/>
      <c r="X45" s="86"/>
      <c r="Y45" s="86"/>
      <c r="Z45" s="86"/>
      <c r="AA45" s="86"/>
      <c r="AB45" s="86"/>
      <c r="AC45" s="86"/>
      <c r="AD45" s="86"/>
      <c r="AE45" s="86"/>
      <c r="AF45" s="99"/>
      <c r="AG45" s="79"/>
      <c r="AH45" s="85"/>
      <c r="AI45" s="101"/>
      <c r="AJ45" s="70"/>
      <c r="AK45" s="2">
        <v>5</v>
      </c>
      <c r="AL45" s="21" t="s">
        <v>70</v>
      </c>
      <c r="AM45" s="16"/>
      <c r="AN45" s="16"/>
      <c r="AO45" s="16"/>
      <c r="AP45" s="16"/>
      <c r="AQ45" s="16"/>
      <c r="AR45" s="16"/>
      <c r="AS45" s="16"/>
      <c r="AT45" s="16"/>
      <c r="AU45" s="16"/>
      <c r="AV45" s="16"/>
      <c r="AW45" s="4">
        <f t="shared" si="1"/>
        <v>0</v>
      </c>
      <c r="AX45" s="73"/>
      <c r="AY45" s="76"/>
      <c r="AZ45" s="77"/>
      <c r="BA45" s="79"/>
      <c r="BB45" s="82"/>
      <c r="BC45" s="79"/>
      <c r="BD45" s="84"/>
      <c r="BE45" s="70"/>
      <c r="BF45" s="85"/>
      <c r="BG45" s="86"/>
      <c r="BH45" s="86"/>
    </row>
    <row r="46" spans="2:60" ht="22.5" customHeight="1" x14ac:dyDescent="0.25">
      <c r="B46" s="87"/>
      <c r="C46" s="86"/>
      <c r="D46" s="86"/>
      <c r="E46" s="86"/>
      <c r="F46" s="86"/>
      <c r="G46" s="86"/>
      <c r="H46" s="86"/>
      <c r="I46" s="103"/>
      <c r="J46" s="105"/>
      <c r="K46" s="108"/>
      <c r="L46" s="111"/>
      <c r="M46" s="79"/>
      <c r="N46" s="86"/>
      <c r="O46" s="86"/>
      <c r="P46" s="86"/>
      <c r="Q46" s="86"/>
      <c r="R46" s="86"/>
      <c r="S46" s="86"/>
      <c r="T46" s="86"/>
      <c r="U46" s="86"/>
      <c r="V46" s="86"/>
      <c r="W46" s="86"/>
      <c r="X46" s="86"/>
      <c r="Y46" s="86"/>
      <c r="Z46" s="86"/>
      <c r="AA46" s="86"/>
      <c r="AB46" s="86"/>
      <c r="AC46" s="86"/>
      <c r="AD46" s="86"/>
      <c r="AE46" s="86"/>
      <c r="AF46" s="99"/>
      <c r="AG46" s="79"/>
      <c r="AH46" s="85"/>
      <c r="AI46" s="101"/>
      <c r="AJ46" s="70"/>
      <c r="AK46" s="2">
        <v>6</v>
      </c>
      <c r="AL46" s="21" t="s">
        <v>70</v>
      </c>
      <c r="AM46" s="16"/>
      <c r="AN46" s="16"/>
      <c r="AO46" s="16"/>
      <c r="AP46" s="16"/>
      <c r="AQ46" s="16"/>
      <c r="AR46" s="16"/>
      <c r="AS46" s="16"/>
      <c r="AT46" s="16"/>
      <c r="AU46" s="16"/>
      <c r="AV46" s="16"/>
      <c r="AW46" s="4">
        <f t="shared" si="1"/>
        <v>0</v>
      </c>
      <c r="AX46" s="71" t="s">
        <v>68</v>
      </c>
      <c r="AY46" s="74">
        <f t="shared" ref="AY46" si="7">IFERROR(SUMIF(AO41:AO50,"Preventivo",AW41:AW50)/COUNTIF(AO41:AO50,"Preventivo"),0)</f>
        <v>100</v>
      </c>
      <c r="AZ46" s="77"/>
      <c r="BA46" s="79"/>
      <c r="BB46" s="82"/>
      <c r="BC46" s="79"/>
      <c r="BD46" s="84"/>
      <c r="BE46" s="70"/>
      <c r="BF46" s="85"/>
      <c r="BG46" s="86"/>
      <c r="BH46" s="86"/>
    </row>
    <row r="47" spans="2:60" ht="22.5" customHeight="1" x14ac:dyDescent="0.25">
      <c r="B47" s="87"/>
      <c r="C47" s="86"/>
      <c r="D47" s="86"/>
      <c r="E47" s="86"/>
      <c r="F47" s="86"/>
      <c r="G47" s="86"/>
      <c r="H47" s="86"/>
      <c r="I47" s="103"/>
      <c r="J47" s="105"/>
      <c r="K47" s="108"/>
      <c r="L47" s="111"/>
      <c r="M47" s="79"/>
      <c r="N47" s="86"/>
      <c r="O47" s="86"/>
      <c r="P47" s="86"/>
      <c r="Q47" s="86"/>
      <c r="R47" s="86"/>
      <c r="S47" s="86"/>
      <c r="T47" s="86"/>
      <c r="U47" s="86"/>
      <c r="V47" s="86"/>
      <c r="W47" s="86"/>
      <c r="X47" s="86"/>
      <c r="Y47" s="86"/>
      <c r="Z47" s="86"/>
      <c r="AA47" s="86"/>
      <c r="AB47" s="86"/>
      <c r="AC47" s="86"/>
      <c r="AD47" s="86"/>
      <c r="AE47" s="86"/>
      <c r="AF47" s="99"/>
      <c r="AG47" s="79"/>
      <c r="AH47" s="85"/>
      <c r="AI47" s="101"/>
      <c r="AJ47" s="70"/>
      <c r="AK47" s="2">
        <v>7</v>
      </c>
      <c r="AL47" s="21" t="s">
        <v>70</v>
      </c>
      <c r="AM47" s="16"/>
      <c r="AN47" s="16"/>
      <c r="AO47" s="16"/>
      <c r="AP47" s="16"/>
      <c r="AQ47" s="16"/>
      <c r="AR47" s="16"/>
      <c r="AS47" s="16"/>
      <c r="AT47" s="16"/>
      <c r="AU47" s="16"/>
      <c r="AV47" s="16"/>
      <c r="AW47" s="4">
        <f t="shared" si="1"/>
        <v>0</v>
      </c>
      <c r="AX47" s="72"/>
      <c r="AY47" s="75"/>
      <c r="AZ47" s="77"/>
      <c r="BA47" s="79"/>
      <c r="BB47" s="82"/>
      <c r="BC47" s="79"/>
      <c r="BD47" s="84"/>
      <c r="BE47" s="70"/>
      <c r="BF47" s="85"/>
      <c r="BG47" s="86"/>
      <c r="BH47" s="86"/>
    </row>
    <row r="48" spans="2:60" ht="22.5" customHeight="1" x14ac:dyDescent="0.25">
      <c r="B48" s="87"/>
      <c r="C48" s="86"/>
      <c r="D48" s="86"/>
      <c r="E48" s="86"/>
      <c r="F48" s="86"/>
      <c r="G48" s="86"/>
      <c r="H48" s="86"/>
      <c r="I48" s="103"/>
      <c r="J48" s="105"/>
      <c r="K48" s="108"/>
      <c r="L48" s="111"/>
      <c r="M48" s="79"/>
      <c r="N48" s="86"/>
      <c r="O48" s="86"/>
      <c r="P48" s="86"/>
      <c r="Q48" s="86"/>
      <c r="R48" s="86"/>
      <c r="S48" s="86"/>
      <c r="T48" s="86"/>
      <c r="U48" s="86"/>
      <c r="V48" s="86"/>
      <c r="W48" s="86"/>
      <c r="X48" s="86"/>
      <c r="Y48" s="86"/>
      <c r="Z48" s="86"/>
      <c r="AA48" s="86"/>
      <c r="AB48" s="86"/>
      <c r="AC48" s="86"/>
      <c r="AD48" s="86"/>
      <c r="AE48" s="86"/>
      <c r="AF48" s="99"/>
      <c r="AG48" s="79"/>
      <c r="AH48" s="85"/>
      <c r="AI48" s="101"/>
      <c r="AJ48" s="70"/>
      <c r="AK48" s="2">
        <v>8</v>
      </c>
      <c r="AL48" s="21" t="s">
        <v>70</v>
      </c>
      <c r="AM48" s="16"/>
      <c r="AN48" s="16"/>
      <c r="AO48" s="16"/>
      <c r="AP48" s="16"/>
      <c r="AQ48" s="16"/>
      <c r="AR48" s="16"/>
      <c r="AS48" s="16"/>
      <c r="AT48" s="16"/>
      <c r="AU48" s="16"/>
      <c r="AV48" s="16"/>
      <c r="AW48" s="4">
        <f t="shared" si="1"/>
        <v>0</v>
      </c>
      <c r="AX48" s="72"/>
      <c r="AY48" s="75"/>
      <c r="AZ48" s="77"/>
      <c r="BA48" s="79"/>
      <c r="BB48" s="82"/>
      <c r="BC48" s="79"/>
      <c r="BD48" s="84"/>
      <c r="BE48" s="70"/>
      <c r="BF48" s="85"/>
      <c r="BG48" s="86"/>
      <c r="BH48" s="86"/>
    </row>
    <row r="49" spans="2:60" ht="22.5" customHeight="1" x14ac:dyDescent="0.25">
      <c r="B49" s="87"/>
      <c r="C49" s="86"/>
      <c r="D49" s="86"/>
      <c r="E49" s="86"/>
      <c r="F49" s="86"/>
      <c r="G49" s="86"/>
      <c r="H49" s="86"/>
      <c r="I49" s="103"/>
      <c r="J49" s="105"/>
      <c r="K49" s="108"/>
      <c r="L49" s="111"/>
      <c r="M49" s="79"/>
      <c r="N49" s="86"/>
      <c r="O49" s="86"/>
      <c r="P49" s="86"/>
      <c r="Q49" s="86"/>
      <c r="R49" s="86"/>
      <c r="S49" s="86"/>
      <c r="T49" s="86"/>
      <c r="U49" s="86"/>
      <c r="V49" s="86"/>
      <c r="W49" s="86"/>
      <c r="X49" s="86"/>
      <c r="Y49" s="86"/>
      <c r="Z49" s="86"/>
      <c r="AA49" s="86"/>
      <c r="AB49" s="86"/>
      <c r="AC49" s="86"/>
      <c r="AD49" s="86"/>
      <c r="AE49" s="86"/>
      <c r="AF49" s="99"/>
      <c r="AG49" s="79"/>
      <c r="AH49" s="85"/>
      <c r="AI49" s="101"/>
      <c r="AJ49" s="70"/>
      <c r="AK49" s="2">
        <v>9</v>
      </c>
      <c r="AL49" s="21" t="s">
        <v>70</v>
      </c>
      <c r="AM49" s="16"/>
      <c r="AN49" s="16"/>
      <c r="AO49" s="16"/>
      <c r="AP49" s="16"/>
      <c r="AQ49" s="16"/>
      <c r="AR49" s="16"/>
      <c r="AS49" s="16"/>
      <c r="AT49" s="16"/>
      <c r="AU49" s="16"/>
      <c r="AV49" s="16"/>
      <c r="AW49" s="4">
        <f t="shared" si="1"/>
        <v>0</v>
      </c>
      <c r="AX49" s="72"/>
      <c r="AY49" s="75"/>
      <c r="AZ49" s="77"/>
      <c r="BA49" s="79"/>
      <c r="BB49" s="82"/>
      <c r="BC49" s="79"/>
      <c r="BD49" s="84"/>
      <c r="BE49" s="70"/>
      <c r="BF49" s="85"/>
      <c r="BG49" s="86"/>
      <c r="BH49" s="86"/>
    </row>
    <row r="50" spans="2:60" ht="22.5" customHeight="1" x14ac:dyDescent="0.25">
      <c r="B50" s="87"/>
      <c r="C50" s="86"/>
      <c r="D50" s="86"/>
      <c r="E50" s="86"/>
      <c r="F50" s="86"/>
      <c r="G50" s="86"/>
      <c r="H50" s="86"/>
      <c r="I50" s="103"/>
      <c r="J50" s="106"/>
      <c r="K50" s="109"/>
      <c r="L50" s="112"/>
      <c r="M50" s="80"/>
      <c r="N50" s="86"/>
      <c r="O50" s="86"/>
      <c r="P50" s="86"/>
      <c r="Q50" s="86"/>
      <c r="R50" s="86"/>
      <c r="S50" s="86"/>
      <c r="T50" s="86"/>
      <c r="U50" s="86"/>
      <c r="V50" s="86"/>
      <c r="W50" s="86"/>
      <c r="X50" s="86"/>
      <c r="Y50" s="86"/>
      <c r="Z50" s="86"/>
      <c r="AA50" s="86"/>
      <c r="AB50" s="86"/>
      <c r="AC50" s="86"/>
      <c r="AD50" s="86"/>
      <c r="AE50" s="86"/>
      <c r="AF50" s="100"/>
      <c r="AG50" s="80"/>
      <c r="AH50" s="85"/>
      <c r="AI50" s="101"/>
      <c r="AJ50" s="70"/>
      <c r="AK50" s="19">
        <v>10</v>
      </c>
      <c r="AL50" s="22" t="s">
        <v>70</v>
      </c>
      <c r="AM50" s="17"/>
      <c r="AN50" s="17"/>
      <c r="AO50" s="17"/>
      <c r="AP50" s="17"/>
      <c r="AQ50" s="17"/>
      <c r="AR50" s="17"/>
      <c r="AS50" s="17"/>
      <c r="AT50" s="17"/>
      <c r="AU50" s="17"/>
      <c r="AV50" s="17"/>
      <c r="AW50" s="5">
        <f t="shared" si="1"/>
        <v>0</v>
      </c>
      <c r="AX50" s="73"/>
      <c r="AY50" s="76"/>
      <c r="AZ50" s="77"/>
      <c r="BA50" s="80"/>
      <c r="BB50" s="83"/>
      <c r="BC50" s="80"/>
      <c r="BD50" s="84"/>
      <c r="BE50" s="70"/>
      <c r="BF50" s="85"/>
      <c r="BG50" s="86"/>
      <c r="BH50" s="86"/>
    </row>
    <row r="51" spans="2:60" ht="53.25" customHeight="1" x14ac:dyDescent="0.25">
      <c r="B51" s="121" t="s">
        <v>40</v>
      </c>
      <c r="C51" s="86" t="s">
        <v>115</v>
      </c>
      <c r="D51" s="124" t="s">
        <v>216</v>
      </c>
      <c r="E51" s="86" t="s">
        <v>77</v>
      </c>
      <c r="F51" s="86" t="s">
        <v>77</v>
      </c>
      <c r="G51" s="86" t="s">
        <v>77</v>
      </c>
      <c r="H51" s="86" t="s">
        <v>77</v>
      </c>
      <c r="I51" s="103" t="str">
        <f>IF(AND((E51="SI"),(F51="SI"),(G51="SI"),(H51="SI")),"Si es Riesgo de Corrupción","No es Riesgo de Corrupción")</f>
        <v>Si es Riesgo de Corrupción</v>
      </c>
      <c r="J51" s="125" t="s">
        <v>214</v>
      </c>
      <c r="K51" s="128" t="s">
        <v>215</v>
      </c>
      <c r="L51" s="110">
        <v>1</v>
      </c>
      <c r="M51" s="78" t="str">
        <f>IF(L51=1,"Rara vez
No se ha presentado en los últimos 5 años",IF(L51=2,"Improbable
Se presentó una vez en los últimos 5 años",IF(L51=3,"Posible
Se presentó una vez en los últimos 2 años",IF(L51=4,"Probable
Se presento una vez en el último año",IF(L51=5,"Casi seguro
Se ha presentado más de una vez al año","← 
Definir el nivel de probabilidad")))))</f>
        <v>Rara vez
No se ha presentado en los últimos 5 años</v>
      </c>
      <c r="N51" s="86" t="s">
        <v>77</v>
      </c>
      <c r="O51" s="86" t="s">
        <v>77</v>
      </c>
      <c r="P51" s="86" t="s">
        <v>77</v>
      </c>
      <c r="Q51" s="86" t="s">
        <v>77</v>
      </c>
      <c r="R51" s="86" t="s">
        <v>77</v>
      </c>
      <c r="S51" s="86" t="s">
        <v>77</v>
      </c>
      <c r="T51" s="86" t="s">
        <v>77</v>
      </c>
      <c r="U51" s="86" t="s">
        <v>77</v>
      </c>
      <c r="V51" s="86" t="s">
        <v>77</v>
      </c>
      <c r="W51" s="86" t="s">
        <v>77</v>
      </c>
      <c r="X51" s="86" t="s">
        <v>77</v>
      </c>
      <c r="Y51" s="86" t="s">
        <v>77</v>
      </c>
      <c r="Z51" s="86" t="s">
        <v>77</v>
      </c>
      <c r="AA51" s="86" t="s">
        <v>77</v>
      </c>
      <c r="AB51" s="86" t="s">
        <v>77</v>
      </c>
      <c r="AC51" s="86" t="s">
        <v>80</v>
      </c>
      <c r="AD51" s="86" t="s">
        <v>77</v>
      </c>
      <c r="AE51" s="86" t="s">
        <v>77</v>
      </c>
      <c r="AF51" s="98">
        <f>COUNTIF(N51:AE60,"SI")</f>
        <v>17</v>
      </c>
      <c r="AG51" s="78" t="str">
        <f>IF(AF51&lt;=5,"Moderado",IF(AND(AF51&gt;5,AF51&lt;=11),"Mayor",IF(AF51&gt;11,"Catastrófico","Responder las preguntas que se encuentran en los numerales del 1 al 18")))</f>
        <v>Catastrófico</v>
      </c>
      <c r="AH51" s="85">
        <f>IF(AG51="Moderado",5,IF(AG51="Mayor",10,IF(AG51="Catastrófico",20,"Responder las preguntas que se encuentran en los numerales del 1 al 18")))</f>
        <v>20</v>
      </c>
      <c r="AI51" s="101">
        <f>AH51*L51</f>
        <v>20</v>
      </c>
      <c r="AJ51" s="70" t="str">
        <f>IF(AI51&lt;=10,"Baja",IF(AND(AI51&gt;10,AI51&lt;=25),"Moderada",IF(AND(AI51&gt;25,AI51&lt;=50),"Alta",IF(AI51&gt;50,"Extrema",""))))</f>
        <v>Moderada</v>
      </c>
      <c r="AK51" s="1">
        <v>1</v>
      </c>
      <c r="AL51" s="13" t="s">
        <v>126</v>
      </c>
      <c r="AM51" s="14"/>
      <c r="AN51" s="14"/>
      <c r="AO51" s="14" t="s">
        <v>114</v>
      </c>
      <c r="AP51" s="15"/>
      <c r="AQ51" s="15"/>
      <c r="AR51" s="15"/>
      <c r="AS51" s="15"/>
      <c r="AT51" s="15"/>
      <c r="AU51" s="15"/>
      <c r="AV51" s="14"/>
      <c r="AW51" s="3">
        <f t="shared" si="1"/>
        <v>0</v>
      </c>
      <c r="AX51" s="71" t="s">
        <v>69</v>
      </c>
      <c r="AY51" s="74">
        <f t="shared" ref="AY51" si="8">IFERROR(((SUMIF(AO51:AO60,"Correctivo",AW51:AW60))+(SUMIF(AO51:AO60,"Detectivo",AW51:AW60)))/(COUNTIF(AO51:AO60,"Correctivo")+COUNTIF(AO51:AO60,"Detectivo")),0)</f>
        <v>0</v>
      </c>
      <c r="AZ51" s="77">
        <f>IF(AY56&lt;=50,L51,IF(AND(AY56&gt;50,AY56&lt;=75,L51&gt;1),L51-1,IF(AND(AY56&gt;75,L51&gt;2),L51-2,IF(AND(AY56&gt;75,L51=2),L51-1,1))))</f>
        <v>1</v>
      </c>
      <c r="BA51" s="78" t="str">
        <f>IF(AZ51=1,"Rara vez
No se ha presentado en los últimos 5 años",IF(AZ51=2,"Improbable
Se presentó una vez en los últimos 5 años",IF(AZ51=3,"Posible
Se presentó una vez en los últimos 2 años",IF(AZ51=4,"Probable
Se presento una vez en el último año",IF(AZ51=5,"Casi seguro
Se ha presentado más de una vez al año","← 
Definir el nivel de probabilidad")))))</f>
        <v>Rara vez
No se ha presentado en los últimos 5 años</v>
      </c>
      <c r="BB51" s="81">
        <f>IF(AY51&lt;=50,AH51,IF(AND(AY51&lt;=75,AH51=10),AH51-5,IF(AND(AY51&lt;=75,AH51=20),AH51-10,IF(AND(AY51&lt;=100,AH51=20),AH51-15,IF(AND(AY51&lt;=100,AH51=10),AH51-5,5)))))</f>
        <v>20</v>
      </c>
      <c r="BC51" s="78" t="str">
        <f>IF(BB51&lt;=5,"Moderado",IF(AND(BB51&gt;5,BB51&lt;=11),"Mayor",IF(BB51&gt;11,"Catastrófico","Responder las preguntas que se encuentran en los numerales del 1 al 18")))</f>
        <v>Catastrófico</v>
      </c>
      <c r="BD51" s="84">
        <f>BB51*AZ51</f>
        <v>20</v>
      </c>
      <c r="BE51" s="70" t="str">
        <f>IF(BD51&lt;=10,"Baja",IF(AND(BD51&gt;10,BD51&lt;=25),"Moderada",IF(AND(BD51&gt;25,BD51&lt;=50),"Alta",IF(BD51&gt;50,"Extrema",""))))</f>
        <v>Moderada</v>
      </c>
      <c r="BF51" s="85" t="str">
        <f>IF(BE51="Baja","Tratamiento: eliminarse o reducirse fácilmente con los controles establecidos en la entidad.",IF(OR(BE51="Moderada",BE51="Alta"),"Tratamiento: llevar los riesgos a la Zona de Riesgo Baja o eliminarlo",IF(BE51="Extrema","Tratamiento: requieren de un tratamiento prioritario. Se deben implementar los controles orientados a reducir la posibilidad de ocurrencia del riesgo o disminuir el impacto de sus efectos y tomar las medidas de protección.",0)))</f>
        <v>Tratamiento: llevar los riesgos a la Zona de Riesgo Baja o eliminarlo</v>
      </c>
      <c r="BG51" s="86"/>
      <c r="BH51" s="86"/>
    </row>
    <row r="52" spans="2:60" ht="22.5" customHeight="1" x14ac:dyDescent="0.25">
      <c r="B52" s="122"/>
      <c r="C52" s="86"/>
      <c r="D52" s="124"/>
      <c r="E52" s="86"/>
      <c r="F52" s="86"/>
      <c r="G52" s="86"/>
      <c r="H52" s="86"/>
      <c r="I52" s="103"/>
      <c r="J52" s="126"/>
      <c r="K52" s="129"/>
      <c r="L52" s="111"/>
      <c r="M52" s="79"/>
      <c r="N52" s="86"/>
      <c r="O52" s="86"/>
      <c r="P52" s="86"/>
      <c r="Q52" s="86"/>
      <c r="R52" s="86"/>
      <c r="S52" s="86"/>
      <c r="T52" s="86"/>
      <c r="U52" s="86"/>
      <c r="V52" s="86"/>
      <c r="W52" s="86"/>
      <c r="X52" s="86"/>
      <c r="Y52" s="86"/>
      <c r="Z52" s="86"/>
      <c r="AA52" s="86"/>
      <c r="AB52" s="86"/>
      <c r="AC52" s="86"/>
      <c r="AD52" s="86"/>
      <c r="AE52" s="86"/>
      <c r="AF52" s="99"/>
      <c r="AG52" s="79"/>
      <c r="AH52" s="85"/>
      <c r="AI52" s="101"/>
      <c r="AJ52" s="70"/>
      <c r="AK52" s="2">
        <v>2</v>
      </c>
      <c r="AL52" s="21" t="s">
        <v>70</v>
      </c>
      <c r="AM52" s="16"/>
      <c r="AN52" s="16"/>
      <c r="AO52" s="16"/>
      <c r="AP52" s="16"/>
      <c r="AQ52" s="16"/>
      <c r="AR52" s="16"/>
      <c r="AS52" s="16"/>
      <c r="AT52" s="16"/>
      <c r="AU52" s="16"/>
      <c r="AV52" s="16"/>
      <c r="AW52" s="4">
        <f t="shared" si="1"/>
        <v>0</v>
      </c>
      <c r="AX52" s="72"/>
      <c r="AY52" s="75"/>
      <c r="AZ52" s="77"/>
      <c r="BA52" s="79"/>
      <c r="BB52" s="82"/>
      <c r="BC52" s="79"/>
      <c r="BD52" s="84"/>
      <c r="BE52" s="70"/>
      <c r="BF52" s="85"/>
      <c r="BG52" s="86"/>
      <c r="BH52" s="86"/>
    </row>
    <row r="53" spans="2:60" ht="22.5" customHeight="1" x14ac:dyDescent="0.25">
      <c r="B53" s="122"/>
      <c r="C53" s="86"/>
      <c r="D53" s="124"/>
      <c r="E53" s="86"/>
      <c r="F53" s="86"/>
      <c r="G53" s="86"/>
      <c r="H53" s="86"/>
      <c r="I53" s="103"/>
      <c r="J53" s="126"/>
      <c r="K53" s="129"/>
      <c r="L53" s="111"/>
      <c r="M53" s="79"/>
      <c r="N53" s="86"/>
      <c r="O53" s="86"/>
      <c r="P53" s="86"/>
      <c r="Q53" s="86"/>
      <c r="R53" s="86"/>
      <c r="S53" s="86"/>
      <c r="T53" s="86"/>
      <c r="U53" s="86"/>
      <c r="V53" s="86"/>
      <c r="W53" s="86"/>
      <c r="X53" s="86"/>
      <c r="Y53" s="86"/>
      <c r="Z53" s="86"/>
      <c r="AA53" s="86"/>
      <c r="AB53" s="86"/>
      <c r="AC53" s="86"/>
      <c r="AD53" s="86"/>
      <c r="AE53" s="86"/>
      <c r="AF53" s="99"/>
      <c r="AG53" s="79"/>
      <c r="AH53" s="85"/>
      <c r="AI53" s="101"/>
      <c r="AJ53" s="70"/>
      <c r="AK53" s="2">
        <v>3</v>
      </c>
      <c r="AL53" s="21" t="s">
        <v>70</v>
      </c>
      <c r="AM53" s="16"/>
      <c r="AN53" s="16"/>
      <c r="AO53" s="16"/>
      <c r="AP53" s="16"/>
      <c r="AQ53" s="16"/>
      <c r="AR53" s="16"/>
      <c r="AS53" s="16"/>
      <c r="AT53" s="16"/>
      <c r="AU53" s="16"/>
      <c r="AV53" s="16"/>
      <c r="AW53" s="4">
        <f t="shared" si="1"/>
        <v>0</v>
      </c>
      <c r="AX53" s="72"/>
      <c r="AY53" s="75"/>
      <c r="AZ53" s="77"/>
      <c r="BA53" s="79"/>
      <c r="BB53" s="82"/>
      <c r="BC53" s="79"/>
      <c r="BD53" s="84"/>
      <c r="BE53" s="70"/>
      <c r="BF53" s="85"/>
      <c r="BG53" s="86"/>
      <c r="BH53" s="86"/>
    </row>
    <row r="54" spans="2:60" ht="22.5" customHeight="1" x14ac:dyDescent="0.25">
      <c r="B54" s="122"/>
      <c r="C54" s="86"/>
      <c r="D54" s="124"/>
      <c r="E54" s="86"/>
      <c r="F54" s="86"/>
      <c r="G54" s="86"/>
      <c r="H54" s="86"/>
      <c r="I54" s="103"/>
      <c r="J54" s="126"/>
      <c r="K54" s="129"/>
      <c r="L54" s="111"/>
      <c r="M54" s="79"/>
      <c r="N54" s="86"/>
      <c r="O54" s="86"/>
      <c r="P54" s="86"/>
      <c r="Q54" s="86"/>
      <c r="R54" s="86"/>
      <c r="S54" s="86"/>
      <c r="T54" s="86"/>
      <c r="U54" s="86"/>
      <c r="V54" s="86"/>
      <c r="W54" s="86"/>
      <c r="X54" s="86"/>
      <c r="Y54" s="86"/>
      <c r="Z54" s="86"/>
      <c r="AA54" s="86"/>
      <c r="AB54" s="86"/>
      <c r="AC54" s="86"/>
      <c r="AD54" s="86"/>
      <c r="AE54" s="86"/>
      <c r="AF54" s="99"/>
      <c r="AG54" s="79"/>
      <c r="AH54" s="85"/>
      <c r="AI54" s="101"/>
      <c r="AJ54" s="70"/>
      <c r="AK54" s="2">
        <v>4</v>
      </c>
      <c r="AL54" s="21" t="s">
        <v>70</v>
      </c>
      <c r="AM54" s="16"/>
      <c r="AN54" s="16"/>
      <c r="AO54" s="16"/>
      <c r="AP54" s="16"/>
      <c r="AQ54" s="16"/>
      <c r="AR54" s="16"/>
      <c r="AS54" s="16"/>
      <c r="AT54" s="16"/>
      <c r="AU54" s="16"/>
      <c r="AV54" s="16"/>
      <c r="AW54" s="4">
        <f t="shared" si="1"/>
        <v>0</v>
      </c>
      <c r="AX54" s="72"/>
      <c r="AY54" s="75"/>
      <c r="AZ54" s="77"/>
      <c r="BA54" s="79"/>
      <c r="BB54" s="82"/>
      <c r="BC54" s="79"/>
      <c r="BD54" s="84"/>
      <c r="BE54" s="70"/>
      <c r="BF54" s="85"/>
      <c r="BG54" s="86"/>
      <c r="BH54" s="86"/>
    </row>
    <row r="55" spans="2:60" ht="22.5" customHeight="1" x14ac:dyDescent="0.25">
      <c r="B55" s="122"/>
      <c r="C55" s="86"/>
      <c r="D55" s="124"/>
      <c r="E55" s="86"/>
      <c r="F55" s="86"/>
      <c r="G55" s="86"/>
      <c r="H55" s="86"/>
      <c r="I55" s="103"/>
      <c r="J55" s="126"/>
      <c r="K55" s="129"/>
      <c r="L55" s="111"/>
      <c r="M55" s="79"/>
      <c r="N55" s="86"/>
      <c r="O55" s="86"/>
      <c r="P55" s="86"/>
      <c r="Q55" s="86"/>
      <c r="R55" s="86"/>
      <c r="S55" s="86"/>
      <c r="T55" s="86"/>
      <c r="U55" s="86"/>
      <c r="V55" s="86"/>
      <c r="W55" s="86"/>
      <c r="X55" s="86"/>
      <c r="Y55" s="86"/>
      <c r="Z55" s="86"/>
      <c r="AA55" s="86"/>
      <c r="AB55" s="86"/>
      <c r="AC55" s="86"/>
      <c r="AD55" s="86"/>
      <c r="AE55" s="86"/>
      <c r="AF55" s="99"/>
      <c r="AG55" s="79"/>
      <c r="AH55" s="85"/>
      <c r="AI55" s="101"/>
      <c r="AJ55" s="70"/>
      <c r="AK55" s="2">
        <v>5</v>
      </c>
      <c r="AL55" s="21" t="s">
        <v>70</v>
      </c>
      <c r="AM55" s="16"/>
      <c r="AN55" s="16"/>
      <c r="AO55" s="16"/>
      <c r="AP55" s="16"/>
      <c r="AQ55" s="16"/>
      <c r="AR55" s="16"/>
      <c r="AS55" s="16"/>
      <c r="AT55" s="16"/>
      <c r="AU55" s="16"/>
      <c r="AV55" s="16"/>
      <c r="AW55" s="4">
        <f t="shared" si="1"/>
        <v>0</v>
      </c>
      <c r="AX55" s="73"/>
      <c r="AY55" s="76"/>
      <c r="AZ55" s="77"/>
      <c r="BA55" s="79"/>
      <c r="BB55" s="82"/>
      <c r="BC55" s="79"/>
      <c r="BD55" s="84"/>
      <c r="BE55" s="70"/>
      <c r="BF55" s="85"/>
      <c r="BG55" s="86"/>
      <c r="BH55" s="86"/>
    </row>
    <row r="56" spans="2:60" ht="22.5" customHeight="1" x14ac:dyDescent="0.25">
      <c r="B56" s="122"/>
      <c r="C56" s="86"/>
      <c r="D56" s="124"/>
      <c r="E56" s="86"/>
      <c r="F56" s="86"/>
      <c r="G56" s="86"/>
      <c r="H56" s="86"/>
      <c r="I56" s="103"/>
      <c r="J56" s="126"/>
      <c r="K56" s="129"/>
      <c r="L56" s="111"/>
      <c r="M56" s="79"/>
      <c r="N56" s="86"/>
      <c r="O56" s="86"/>
      <c r="P56" s="86"/>
      <c r="Q56" s="86"/>
      <c r="R56" s="86"/>
      <c r="S56" s="86"/>
      <c r="T56" s="86"/>
      <c r="U56" s="86"/>
      <c r="V56" s="86"/>
      <c r="W56" s="86"/>
      <c r="X56" s="86"/>
      <c r="Y56" s="86"/>
      <c r="Z56" s="86"/>
      <c r="AA56" s="86"/>
      <c r="AB56" s="86"/>
      <c r="AC56" s="86"/>
      <c r="AD56" s="86"/>
      <c r="AE56" s="86"/>
      <c r="AF56" s="99"/>
      <c r="AG56" s="79"/>
      <c r="AH56" s="85"/>
      <c r="AI56" s="101"/>
      <c r="AJ56" s="70"/>
      <c r="AK56" s="2">
        <v>6</v>
      </c>
      <c r="AL56" s="21" t="s">
        <v>70</v>
      </c>
      <c r="AM56" s="16"/>
      <c r="AN56" s="16"/>
      <c r="AO56" s="16"/>
      <c r="AP56" s="16"/>
      <c r="AQ56" s="16"/>
      <c r="AR56" s="16"/>
      <c r="AS56" s="16"/>
      <c r="AT56" s="16"/>
      <c r="AU56" s="16"/>
      <c r="AV56" s="16"/>
      <c r="AW56" s="4">
        <f t="shared" si="1"/>
        <v>0</v>
      </c>
      <c r="AX56" s="71" t="s">
        <v>68</v>
      </c>
      <c r="AY56" s="74">
        <f t="shared" ref="AY56" si="9">IFERROR(SUMIF(AO51:AO60,"Preventivo",AW51:AW60)/COUNTIF(AO51:AO60,"Preventivo"),0)</f>
        <v>0</v>
      </c>
      <c r="AZ56" s="77"/>
      <c r="BA56" s="79"/>
      <c r="BB56" s="82"/>
      <c r="BC56" s="79"/>
      <c r="BD56" s="84"/>
      <c r="BE56" s="70"/>
      <c r="BF56" s="85"/>
      <c r="BG56" s="86"/>
      <c r="BH56" s="86"/>
    </row>
    <row r="57" spans="2:60" ht="22.5" customHeight="1" x14ac:dyDescent="0.25">
      <c r="B57" s="122"/>
      <c r="C57" s="86"/>
      <c r="D57" s="124"/>
      <c r="E57" s="86"/>
      <c r="F57" s="86"/>
      <c r="G57" s="86"/>
      <c r="H57" s="86"/>
      <c r="I57" s="103"/>
      <c r="J57" s="126"/>
      <c r="K57" s="129"/>
      <c r="L57" s="111"/>
      <c r="M57" s="79"/>
      <c r="N57" s="86"/>
      <c r="O57" s="86"/>
      <c r="P57" s="86"/>
      <c r="Q57" s="86"/>
      <c r="R57" s="86"/>
      <c r="S57" s="86"/>
      <c r="T57" s="86"/>
      <c r="U57" s="86"/>
      <c r="V57" s="86"/>
      <c r="W57" s="86"/>
      <c r="X57" s="86"/>
      <c r="Y57" s="86"/>
      <c r="Z57" s="86"/>
      <c r="AA57" s="86"/>
      <c r="AB57" s="86"/>
      <c r="AC57" s="86"/>
      <c r="AD57" s="86"/>
      <c r="AE57" s="86"/>
      <c r="AF57" s="99"/>
      <c r="AG57" s="79"/>
      <c r="AH57" s="85"/>
      <c r="AI57" s="101"/>
      <c r="AJ57" s="70"/>
      <c r="AK57" s="2">
        <v>7</v>
      </c>
      <c r="AL57" s="21" t="s">
        <v>70</v>
      </c>
      <c r="AM57" s="16"/>
      <c r="AN57" s="16"/>
      <c r="AO57" s="16"/>
      <c r="AP57" s="16"/>
      <c r="AQ57" s="16"/>
      <c r="AR57" s="16"/>
      <c r="AS57" s="16"/>
      <c r="AT57" s="16"/>
      <c r="AU57" s="16"/>
      <c r="AV57" s="16"/>
      <c r="AW57" s="4">
        <f t="shared" si="1"/>
        <v>0</v>
      </c>
      <c r="AX57" s="72"/>
      <c r="AY57" s="75"/>
      <c r="AZ57" s="77"/>
      <c r="BA57" s="79"/>
      <c r="BB57" s="82"/>
      <c r="BC57" s="79"/>
      <c r="BD57" s="84"/>
      <c r="BE57" s="70"/>
      <c r="BF57" s="85"/>
      <c r="BG57" s="86"/>
      <c r="BH57" s="86"/>
    </row>
    <row r="58" spans="2:60" ht="22.5" customHeight="1" x14ac:dyDescent="0.25">
      <c r="B58" s="122"/>
      <c r="C58" s="86"/>
      <c r="D58" s="124"/>
      <c r="E58" s="86"/>
      <c r="F58" s="86"/>
      <c r="G58" s="86"/>
      <c r="H58" s="86"/>
      <c r="I58" s="103"/>
      <c r="J58" s="126"/>
      <c r="K58" s="129"/>
      <c r="L58" s="111"/>
      <c r="M58" s="79"/>
      <c r="N58" s="86"/>
      <c r="O58" s="86"/>
      <c r="P58" s="86"/>
      <c r="Q58" s="86"/>
      <c r="R58" s="86"/>
      <c r="S58" s="86"/>
      <c r="T58" s="86"/>
      <c r="U58" s="86"/>
      <c r="V58" s="86"/>
      <c r="W58" s="86"/>
      <c r="X58" s="86"/>
      <c r="Y58" s="86"/>
      <c r="Z58" s="86"/>
      <c r="AA58" s="86"/>
      <c r="AB58" s="86"/>
      <c r="AC58" s="86"/>
      <c r="AD58" s="86"/>
      <c r="AE58" s="86"/>
      <c r="AF58" s="99"/>
      <c r="AG58" s="79"/>
      <c r="AH58" s="85"/>
      <c r="AI58" s="101"/>
      <c r="AJ58" s="70"/>
      <c r="AK58" s="2">
        <v>8</v>
      </c>
      <c r="AL58" s="21" t="s">
        <v>70</v>
      </c>
      <c r="AM58" s="16"/>
      <c r="AN58" s="16"/>
      <c r="AO58" s="16"/>
      <c r="AP58" s="16"/>
      <c r="AQ58" s="16"/>
      <c r="AR58" s="16"/>
      <c r="AS58" s="16"/>
      <c r="AT58" s="16"/>
      <c r="AU58" s="16"/>
      <c r="AV58" s="16"/>
      <c r="AW58" s="4">
        <f t="shared" si="1"/>
        <v>0</v>
      </c>
      <c r="AX58" s="72"/>
      <c r="AY58" s="75"/>
      <c r="AZ58" s="77"/>
      <c r="BA58" s="79"/>
      <c r="BB58" s="82"/>
      <c r="BC58" s="79"/>
      <c r="BD58" s="84"/>
      <c r="BE58" s="70"/>
      <c r="BF58" s="85"/>
      <c r="BG58" s="86"/>
      <c r="BH58" s="86"/>
    </row>
    <row r="59" spans="2:60" ht="22.5" customHeight="1" x14ac:dyDescent="0.25">
      <c r="B59" s="122"/>
      <c r="C59" s="86"/>
      <c r="D59" s="124"/>
      <c r="E59" s="86"/>
      <c r="F59" s="86"/>
      <c r="G59" s="86"/>
      <c r="H59" s="86"/>
      <c r="I59" s="103"/>
      <c r="J59" s="126"/>
      <c r="K59" s="129"/>
      <c r="L59" s="111"/>
      <c r="M59" s="79"/>
      <c r="N59" s="86"/>
      <c r="O59" s="86"/>
      <c r="P59" s="86"/>
      <c r="Q59" s="86"/>
      <c r="R59" s="86"/>
      <c r="S59" s="86"/>
      <c r="T59" s="86"/>
      <c r="U59" s="86"/>
      <c r="V59" s="86"/>
      <c r="W59" s="86"/>
      <c r="X59" s="86"/>
      <c r="Y59" s="86"/>
      <c r="Z59" s="86"/>
      <c r="AA59" s="86"/>
      <c r="AB59" s="86"/>
      <c r="AC59" s="86"/>
      <c r="AD59" s="86"/>
      <c r="AE59" s="86"/>
      <c r="AF59" s="99"/>
      <c r="AG59" s="79"/>
      <c r="AH59" s="85"/>
      <c r="AI59" s="101"/>
      <c r="AJ59" s="70"/>
      <c r="AK59" s="2">
        <v>9</v>
      </c>
      <c r="AL59" s="21" t="s">
        <v>70</v>
      </c>
      <c r="AM59" s="16"/>
      <c r="AN59" s="16"/>
      <c r="AO59" s="16"/>
      <c r="AP59" s="16"/>
      <c r="AQ59" s="16"/>
      <c r="AR59" s="16"/>
      <c r="AS59" s="16"/>
      <c r="AT59" s="16"/>
      <c r="AU59" s="16"/>
      <c r="AV59" s="16"/>
      <c r="AW59" s="4">
        <f t="shared" si="1"/>
        <v>0</v>
      </c>
      <c r="AX59" s="72"/>
      <c r="AY59" s="75"/>
      <c r="AZ59" s="77"/>
      <c r="BA59" s="79"/>
      <c r="BB59" s="82"/>
      <c r="BC59" s="79"/>
      <c r="BD59" s="84"/>
      <c r="BE59" s="70"/>
      <c r="BF59" s="85"/>
      <c r="BG59" s="86"/>
      <c r="BH59" s="86"/>
    </row>
    <row r="60" spans="2:60" ht="22.5" customHeight="1" x14ac:dyDescent="0.25">
      <c r="B60" s="123"/>
      <c r="C60" s="86"/>
      <c r="D60" s="124"/>
      <c r="E60" s="86"/>
      <c r="F60" s="86"/>
      <c r="G60" s="86"/>
      <c r="H60" s="86"/>
      <c r="I60" s="103"/>
      <c r="J60" s="127"/>
      <c r="K60" s="130"/>
      <c r="L60" s="112"/>
      <c r="M60" s="80"/>
      <c r="N60" s="86"/>
      <c r="O60" s="86"/>
      <c r="P60" s="86"/>
      <c r="Q60" s="86"/>
      <c r="R60" s="86"/>
      <c r="S60" s="86"/>
      <c r="T60" s="86"/>
      <c r="U60" s="86"/>
      <c r="V60" s="86"/>
      <c r="W60" s="86"/>
      <c r="X60" s="86"/>
      <c r="Y60" s="86"/>
      <c r="Z60" s="86"/>
      <c r="AA60" s="86"/>
      <c r="AB60" s="86"/>
      <c r="AC60" s="86"/>
      <c r="AD60" s="86"/>
      <c r="AE60" s="86"/>
      <c r="AF60" s="100"/>
      <c r="AG60" s="80"/>
      <c r="AH60" s="85"/>
      <c r="AI60" s="101"/>
      <c r="AJ60" s="70"/>
      <c r="AK60" s="19">
        <v>10</v>
      </c>
      <c r="AL60" s="22" t="s">
        <v>70</v>
      </c>
      <c r="AM60" s="17"/>
      <c r="AN60" s="17"/>
      <c r="AO60" s="17"/>
      <c r="AP60" s="17"/>
      <c r="AQ60" s="17"/>
      <c r="AR60" s="17"/>
      <c r="AS60" s="17"/>
      <c r="AT60" s="17"/>
      <c r="AU60" s="17"/>
      <c r="AV60" s="17"/>
      <c r="AW60" s="5">
        <f t="shared" si="1"/>
        <v>0</v>
      </c>
      <c r="AX60" s="73"/>
      <c r="AY60" s="76"/>
      <c r="AZ60" s="77"/>
      <c r="BA60" s="80"/>
      <c r="BB60" s="83"/>
      <c r="BC60" s="80"/>
      <c r="BD60" s="84"/>
      <c r="BE60" s="70"/>
      <c r="BF60" s="85"/>
      <c r="BG60" s="86"/>
      <c r="BH60" s="86"/>
    </row>
    <row r="61" spans="2:60" ht="32.25" customHeight="1" x14ac:dyDescent="0.25">
      <c r="B61" s="121" t="s">
        <v>40</v>
      </c>
      <c r="C61" s="86" t="s">
        <v>115</v>
      </c>
      <c r="D61" s="86" t="s">
        <v>116</v>
      </c>
      <c r="E61" s="86"/>
      <c r="F61" s="86"/>
      <c r="G61" s="86"/>
      <c r="H61" s="86"/>
      <c r="I61" s="103" t="str">
        <f>IF(AND((E61="SI"),(F61="SI"),(G61="SI"),(H61="SI")),"Si es Riesgo de Corrupción","No es Riesgo de Corrupción")</f>
        <v>No es Riesgo de Corrupción</v>
      </c>
      <c r="J61" s="104" t="s">
        <v>117</v>
      </c>
      <c r="K61" s="107" t="s">
        <v>118</v>
      </c>
      <c r="L61" s="110">
        <v>4</v>
      </c>
      <c r="M61" s="78" t="str">
        <f>IF(L61=1,"Rara vez
No se ha presentado en los últimos 5 años",IF(L61=2,"Improbable
Se presentó una vez en los últimos 5 años",IF(L61=3,"Posible
Se presentó una vez en los últimos 2 años",IF(L61=4,"Probable
Se presento una vez en el último año",IF(L61=5,"Casi seguro
Se ha presentado más de una vez al año","← 
Definir el nivel de probabilidad")))))</f>
        <v>Probable
Se presento una vez en el último año</v>
      </c>
      <c r="N61" s="86" t="s">
        <v>77</v>
      </c>
      <c r="O61" s="86" t="s">
        <v>77</v>
      </c>
      <c r="P61" s="86" t="s">
        <v>77</v>
      </c>
      <c r="Q61" s="86" t="s">
        <v>77</v>
      </c>
      <c r="R61" s="86" t="s">
        <v>77</v>
      </c>
      <c r="S61" s="86" t="s">
        <v>77</v>
      </c>
      <c r="T61" s="86" t="s">
        <v>77</v>
      </c>
      <c r="U61" s="86" t="s">
        <v>77</v>
      </c>
      <c r="V61" s="86" t="s">
        <v>77</v>
      </c>
      <c r="W61" s="86" t="s">
        <v>77</v>
      </c>
      <c r="X61" s="86" t="s">
        <v>77</v>
      </c>
      <c r="Y61" s="86" t="s">
        <v>77</v>
      </c>
      <c r="Z61" s="86" t="s">
        <v>77</v>
      </c>
      <c r="AA61" s="86" t="s">
        <v>77</v>
      </c>
      <c r="AB61" s="86"/>
      <c r="AC61" s="86"/>
      <c r="AD61" s="86"/>
      <c r="AE61" s="86"/>
      <c r="AF61" s="98">
        <f>COUNTIF(N61:AE70,"SI")</f>
        <v>14</v>
      </c>
      <c r="AG61" s="78" t="str">
        <f>IF(AF61&lt;=5,"Moderado",IF(AND(AF61&gt;5,AF61&lt;=11),"Mayor",IF(AF61&gt;11,"Catastrófico","Responder las preguntas que se encuentran en los numerales del 1 al 18")))</f>
        <v>Catastrófico</v>
      </c>
      <c r="AH61" s="85">
        <f>IF(AG61="Moderado",5,IF(AG61="Mayor",10,IF(AG61="Catastrófico",20,"Responder las preguntas que se encuentran en los numerales del 1 al 18")))</f>
        <v>20</v>
      </c>
      <c r="AI61" s="101">
        <f>AH61*L61</f>
        <v>80</v>
      </c>
      <c r="AJ61" s="70" t="str">
        <f>IF(AI61&lt;=10,"Baja",IF(AND(AI61&gt;10,AI61&lt;=25),"Moderada",IF(AND(AI61&gt;25,AI61&lt;=50),"Alta",IF(AI61&gt;50,"Extrema",""))))</f>
        <v>Extrema</v>
      </c>
      <c r="AK61" s="1">
        <v>1</v>
      </c>
      <c r="AL61" s="13" t="s">
        <v>119</v>
      </c>
      <c r="AM61" s="14"/>
      <c r="AN61" s="14"/>
      <c r="AO61" s="14"/>
      <c r="AP61" s="15"/>
      <c r="AQ61" s="15"/>
      <c r="AR61" s="15"/>
      <c r="AS61" s="15"/>
      <c r="AT61" s="15"/>
      <c r="AU61" s="15"/>
      <c r="AV61" s="14"/>
      <c r="AW61" s="3">
        <f t="shared" si="1"/>
        <v>0</v>
      </c>
      <c r="AX61" s="71" t="s">
        <v>69</v>
      </c>
      <c r="AY61" s="74">
        <f t="shared" ref="AY61" si="10">IFERROR(((SUMIF(AO61:AO70,"Correctivo",AW61:AW70))+(SUMIF(AO61:AO70,"Detectivo",AW61:AW70)))/(COUNTIF(AO61:AO70,"Correctivo")+COUNTIF(AO61:AO70,"Detectivo")),0)</f>
        <v>0</v>
      </c>
      <c r="AZ61" s="77">
        <f>IF(AY66&lt;=50,L61,IF(AND(AY66&gt;50,AY66&lt;=75,L61&gt;1),L61-1,IF(AND(AY66&gt;75,L61&gt;2),L61-2,IF(AND(AY66&gt;75,L61=2),L61-1,1))))</f>
        <v>4</v>
      </c>
      <c r="BA61" s="78" t="str">
        <f>IF(AZ61=1,"Rara vez
No se ha presentado en los últimos 5 años",IF(AZ61=2,"Improbable
Se presentó una vez en los últimos 5 años",IF(AZ61=3,"Posible
Se presentó una vez en los últimos 2 años",IF(AZ61=4,"Probable
Se presento una vez en el último año",IF(AZ61=5,"Casi seguro
Se ha presentado más de una vez al año","← 
Definir el nivel de probabilidad")))))</f>
        <v>Probable
Se presento una vez en el último año</v>
      </c>
      <c r="BB61" s="81">
        <f>IF(AY61&lt;=50,AH61,IF(AND(AY61&lt;=75,AH61=10),AH61-5,IF(AND(AY61&lt;=75,AH61=20),AH61-10,IF(AND(AY61&lt;=100,AH61=20),AH61-15,IF(AND(AY61&lt;=100,AH61=10),AH61-5,5)))))</f>
        <v>20</v>
      </c>
      <c r="BC61" s="78" t="str">
        <f>IF(BB61&lt;=5,"Moderado",IF(AND(BB61&gt;5,BB61&lt;=11),"Mayor",IF(BB61&gt;11,"Catastrófico","Responder las preguntas que se encuentran en los numerales del 1 al 18")))</f>
        <v>Catastrófico</v>
      </c>
      <c r="BD61" s="84">
        <f>BB61*AZ61</f>
        <v>80</v>
      </c>
      <c r="BE61" s="70" t="str">
        <f>IF(BD61&lt;=10,"Baja",IF(AND(BD61&gt;10,BD61&lt;=25),"Moderada",IF(AND(BD61&gt;25,BD61&lt;=50),"Alta",IF(BD61&gt;50,"Extrema",""))))</f>
        <v>Extrema</v>
      </c>
      <c r="BF61" s="85" t="str">
        <f>IF(BE61="Baja","Tratamiento: eliminarse o reducirse fácilmente con los controles establecidos en la entidad.",IF(OR(BE61="Moderada",BE61="Alta"),"Tratamiento: llevar los riesgos a la Zona de Riesgo Baja o eliminarlo",IF(BE61="Extrema","Tratamiento: requieren de un tratamiento prioritario. Se deben implementar los controles orientados a reducir la posibilidad de ocurrencia del riesgo o disminuir el impacto de sus efectos y tomar las medidas de protección.",0)))</f>
        <v>Tratamiento: requieren de un tratamiento prioritario. Se deben implementar los controles orientados a reducir la posibilidad de ocurrencia del riesgo o disminuir el impacto de sus efectos y tomar las medidas de protección.</v>
      </c>
      <c r="BG61" s="86"/>
      <c r="BH61" s="86"/>
    </row>
    <row r="62" spans="2:60" ht="22.5" customHeight="1" x14ac:dyDescent="0.25">
      <c r="B62" s="122"/>
      <c r="C62" s="86"/>
      <c r="D62" s="86"/>
      <c r="E62" s="86"/>
      <c r="F62" s="86"/>
      <c r="G62" s="86"/>
      <c r="H62" s="86"/>
      <c r="I62" s="103"/>
      <c r="J62" s="105"/>
      <c r="K62" s="108"/>
      <c r="L62" s="111"/>
      <c r="M62" s="79"/>
      <c r="N62" s="86"/>
      <c r="O62" s="86"/>
      <c r="P62" s="86"/>
      <c r="Q62" s="86"/>
      <c r="R62" s="86"/>
      <c r="S62" s="86"/>
      <c r="T62" s="86"/>
      <c r="U62" s="86"/>
      <c r="V62" s="86"/>
      <c r="W62" s="86"/>
      <c r="X62" s="86"/>
      <c r="Y62" s="86"/>
      <c r="Z62" s="86"/>
      <c r="AA62" s="86"/>
      <c r="AB62" s="86"/>
      <c r="AC62" s="86"/>
      <c r="AD62" s="86"/>
      <c r="AE62" s="86"/>
      <c r="AF62" s="99"/>
      <c r="AG62" s="79"/>
      <c r="AH62" s="85"/>
      <c r="AI62" s="101"/>
      <c r="AJ62" s="70"/>
      <c r="AK62" s="2">
        <v>2</v>
      </c>
      <c r="AL62" s="21" t="s">
        <v>70</v>
      </c>
      <c r="AM62" s="16"/>
      <c r="AN62" s="16"/>
      <c r="AO62" s="16"/>
      <c r="AP62" s="16"/>
      <c r="AQ62" s="16"/>
      <c r="AR62" s="16"/>
      <c r="AS62" s="16"/>
      <c r="AT62" s="16"/>
      <c r="AU62" s="16"/>
      <c r="AV62" s="16"/>
      <c r="AW62" s="4">
        <f t="shared" si="1"/>
        <v>0</v>
      </c>
      <c r="AX62" s="72"/>
      <c r="AY62" s="75"/>
      <c r="AZ62" s="77"/>
      <c r="BA62" s="79"/>
      <c r="BB62" s="82"/>
      <c r="BC62" s="79"/>
      <c r="BD62" s="84"/>
      <c r="BE62" s="70"/>
      <c r="BF62" s="85"/>
      <c r="BG62" s="86"/>
      <c r="BH62" s="86"/>
    </row>
    <row r="63" spans="2:60" ht="22.5" customHeight="1" x14ac:dyDescent="0.25">
      <c r="B63" s="122"/>
      <c r="C63" s="86"/>
      <c r="D63" s="86"/>
      <c r="E63" s="86"/>
      <c r="F63" s="86"/>
      <c r="G63" s="86"/>
      <c r="H63" s="86"/>
      <c r="I63" s="103"/>
      <c r="J63" s="105"/>
      <c r="K63" s="108"/>
      <c r="L63" s="111"/>
      <c r="M63" s="79"/>
      <c r="N63" s="86"/>
      <c r="O63" s="86"/>
      <c r="P63" s="86"/>
      <c r="Q63" s="86"/>
      <c r="R63" s="86"/>
      <c r="S63" s="86"/>
      <c r="T63" s="86"/>
      <c r="U63" s="86"/>
      <c r="V63" s="86"/>
      <c r="W63" s="86"/>
      <c r="X63" s="86"/>
      <c r="Y63" s="86"/>
      <c r="Z63" s="86"/>
      <c r="AA63" s="86"/>
      <c r="AB63" s="86"/>
      <c r="AC63" s="86"/>
      <c r="AD63" s="86"/>
      <c r="AE63" s="86"/>
      <c r="AF63" s="99"/>
      <c r="AG63" s="79"/>
      <c r="AH63" s="85"/>
      <c r="AI63" s="101"/>
      <c r="AJ63" s="70"/>
      <c r="AK63" s="2">
        <v>3</v>
      </c>
      <c r="AL63" s="21" t="s">
        <v>70</v>
      </c>
      <c r="AM63" s="16"/>
      <c r="AN63" s="16"/>
      <c r="AO63" s="16"/>
      <c r="AP63" s="16"/>
      <c r="AQ63" s="16"/>
      <c r="AR63" s="16"/>
      <c r="AS63" s="16"/>
      <c r="AT63" s="16"/>
      <c r="AU63" s="16"/>
      <c r="AV63" s="16"/>
      <c r="AW63" s="4">
        <f t="shared" si="1"/>
        <v>0</v>
      </c>
      <c r="AX63" s="72"/>
      <c r="AY63" s="75"/>
      <c r="AZ63" s="77"/>
      <c r="BA63" s="79"/>
      <c r="BB63" s="82"/>
      <c r="BC63" s="79"/>
      <c r="BD63" s="84"/>
      <c r="BE63" s="70"/>
      <c r="BF63" s="85"/>
      <c r="BG63" s="86"/>
      <c r="BH63" s="86"/>
    </row>
    <row r="64" spans="2:60" ht="22.5" customHeight="1" x14ac:dyDescent="0.25">
      <c r="B64" s="122"/>
      <c r="C64" s="86"/>
      <c r="D64" s="86"/>
      <c r="E64" s="86"/>
      <c r="F64" s="86"/>
      <c r="G64" s="86"/>
      <c r="H64" s="86"/>
      <c r="I64" s="103"/>
      <c r="J64" s="105"/>
      <c r="K64" s="108"/>
      <c r="L64" s="111"/>
      <c r="M64" s="79"/>
      <c r="N64" s="86"/>
      <c r="O64" s="86"/>
      <c r="P64" s="86"/>
      <c r="Q64" s="86"/>
      <c r="R64" s="86"/>
      <c r="S64" s="86"/>
      <c r="T64" s="86"/>
      <c r="U64" s="86"/>
      <c r="V64" s="86"/>
      <c r="W64" s="86"/>
      <c r="X64" s="86"/>
      <c r="Y64" s="86"/>
      <c r="Z64" s="86"/>
      <c r="AA64" s="86"/>
      <c r="AB64" s="86"/>
      <c r="AC64" s="86"/>
      <c r="AD64" s="86"/>
      <c r="AE64" s="86"/>
      <c r="AF64" s="99"/>
      <c r="AG64" s="79"/>
      <c r="AH64" s="85"/>
      <c r="AI64" s="101"/>
      <c r="AJ64" s="70"/>
      <c r="AK64" s="2">
        <v>4</v>
      </c>
      <c r="AL64" s="21" t="s">
        <v>70</v>
      </c>
      <c r="AM64" s="16"/>
      <c r="AN64" s="16"/>
      <c r="AO64" s="16"/>
      <c r="AP64" s="16"/>
      <c r="AQ64" s="16"/>
      <c r="AR64" s="16"/>
      <c r="AS64" s="16"/>
      <c r="AT64" s="16"/>
      <c r="AU64" s="16"/>
      <c r="AV64" s="16"/>
      <c r="AW64" s="4">
        <f t="shared" si="1"/>
        <v>0</v>
      </c>
      <c r="AX64" s="72"/>
      <c r="AY64" s="75"/>
      <c r="AZ64" s="77"/>
      <c r="BA64" s="79"/>
      <c r="BB64" s="82"/>
      <c r="BC64" s="79"/>
      <c r="BD64" s="84"/>
      <c r="BE64" s="70"/>
      <c r="BF64" s="85"/>
      <c r="BG64" s="86"/>
      <c r="BH64" s="86"/>
    </row>
    <row r="65" spans="2:60" ht="22.5" customHeight="1" x14ac:dyDescent="0.25">
      <c r="B65" s="122"/>
      <c r="C65" s="86"/>
      <c r="D65" s="86"/>
      <c r="E65" s="86"/>
      <c r="F65" s="86"/>
      <c r="G65" s="86"/>
      <c r="H65" s="86"/>
      <c r="I65" s="103"/>
      <c r="J65" s="105"/>
      <c r="K65" s="108"/>
      <c r="L65" s="111"/>
      <c r="M65" s="79"/>
      <c r="N65" s="86"/>
      <c r="O65" s="86"/>
      <c r="P65" s="86"/>
      <c r="Q65" s="86"/>
      <c r="R65" s="86"/>
      <c r="S65" s="86"/>
      <c r="T65" s="86"/>
      <c r="U65" s="86"/>
      <c r="V65" s="86"/>
      <c r="W65" s="86"/>
      <c r="X65" s="86"/>
      <c r="Y65" s="86"/>
      <c r="Z65" s="86"/>
      <c r="AA65" s="86"/>
      <c r="AB65" s="86"/>
      <c r="AC65" s="86"/>
      <c r="AD65" s="86"/>
      <c r="AE65" s="86"/>
      <c r="AF65" s="99"/>
      <c r="AG65" s="79"/>
      <c r="AH65" s="85"/>
      <c r="AI65" s="101"/>
      <c r="AJ65" s="70"/>
      <c r="AK65" s="2">
        <v>5</v>
      </c>
      <c r="AL65" s="21" t="s">
        <v>70</v>
      </c>
      <c r="AM65" s="16"/>
      <c r="AN65" s="16"/>
      <c r="AO65" s="16"/>
      <c r="AP65" s="16"/>
      <c r="AQ65" s="16"/>
      <c r="AR65" s="16"/>
      <c r="AS65" s="16"/>
      <c r="AT65" s="16"/>
      <c r="AU65" s="16"/>
      <c r="AV65" s="16"/>
      <c r="AW65" s="4">
        <f t="shared" si="1"/>
        <v>0</v>
      </c>
      <c r="AX65" s="73"/>
      <c r="AY65" s="76"/>
      <c r="AZ65" s="77"/>
      <c r="BA65" s="79"/>
      <c r="BB65" s="82"/>
      <c r="BC65" s="79"/>
      <c r="BD65" s="84"/>
      <c r="BE65" s="70"/>
      <c r="BF65" s="85"/>
      <c r="BG65" s="86"/>
      <c r="BH65" s="86"/>
    </row>
    <row r="66" spans="2:60" ht="22.5" customHeight="1" x14ac:dyDescent="0.25">
      <c r="B66" s="122"/>
      <c r="C66" s="86"/>
      <c r="D66" s="86"/>
      <c r="E66" s="86"/>
      <c r="F66" s="86"/>
      <c r="G66" s="86"/>
      <c r="H66" s="86"/>
      <c r="I66" s="103"/>
      <c r="J66" s="105"/>
      <c r="K66" s="108"/>
      <c r="L66" s="111"/>
      <c r="M66" s="79"/>
      <c r="N66" s="86"/>
      <c r="O66" s="86"/>
      <c r="P66" s="86"/>
      <c r="Q66" s="86"/>
      <c r="R66" s="86"/>
      <c r="S66" s="86"/>
      <c r="T66" s="86"/>
      <c r="U66" s="86"/>
      <c r="V66" s="86"/>
      <c r="W66" s="86"/>
      <c r="X66" s="86"/>
      <c r="Y66" s="86"/>
      <c r="Z66" s="86"/>
      <c r="AA66" s="86"/>
      <c r="AB66" s="86"/>
      <c r="AC66" s="86"/>
      <c r="AD66" s="86"/>
      <c r="AE66" s="86"/>
      <c r="AF66" s="99"/>
      <c r="AG66" s="79"/>
      <c r="AH66" s="85"/>
      <c r="AI66" s="101"/>
      <c r="AJ66" s="70"/>
      <c r="AK66" s="2">
        <v>6</v>
      </c>
      <c r="AL66" s="21" t="s">
        <v>70</v>
      </c>
      <c r="AM66" s="16"/>
      <c r="AN66" s="16"/>
      <c r="AO66" s="16"/>
      <c r="AP66" s="16"/>
      <c r="AQ66" s="16"/>
      <c r="AR66" s="16"/>
      <c r="AS66" s="16"/>
      <c r="AT66" s="16"/>
      <c r="AU66" s="16"/>
      <c r="AV66" s="16"/>
      <c r="AW66" s="4">
        <f t="shared" si="1"/>
        <v>0</v>
      </c>
      <c r="AX66" s="71" t="s">
        <v>68</v>
      </c>
      <c r="AY66" s="74">
        <f t="shared" ref="AY66" si="11">IFERROR(SUMIF(AO61:AO70,"Preventivo",AW61:AW70)/COUNTIF(AO61:AO70,"Preventivo"),0)</f>
        <v>0</v>
      </c>
      <c r="AZ66" s="77"/>
      <c r="BA66" s="79"/>
      <c r="BB66" s="82"/>
      <c r="BC66" s="79"/>
      <c r="BD66" s="84"/>
      <c r="BE66" s="70"/>
      <c r="BF66" s="85"/>
      <c r="BG66" s="86"/>
      <c r="BH66" s="86"/>
    </row>
    <row r="67" spans="2:60" ht="22.5" customHeight="1" x14ac:dyDescent="0.25">
      <c r="B67" s="122"/>
      <c r="C67" s="86"/>
      <c r="D67" s="86"/>
      <c r="E67" s="86"/>
      <c r="F67" s="86"/>
      <c r="G67" s="86"/>
      <c r="H67" s="86"/>
      <c r="I67" s="103"/>
      <c r="J67" s="105"/>
      <c r="K67" s="108"/>
      <c r="L67" s="111"/>
      <c r="M67" s="79"/>
      <c r="N67" s="86"/>
      <c r="O67" s="86"/>
      <c r="P67" s="86"/>
      <c r="Q67" s="86"/>
      <c r="R67" s="86"/>
      <c r="S67" s="86"/>
      <c r="T67" s="86"/>
      <c r="U67" s="86"/>
      <c r="V67" s="86"/>
      <c r="W67" s="86"/>
      <c r="X67" s="86"/>
      <c r="Y67" s="86"/>
      <c r="Z67" s="86"/>
      <c r="AA67" s="86"/>
      <c r="AB67" s="86"/>
      <c r="AC67" s="86"/>
      <c r="AD67" s="86"/>
      <c r="AE67" s="86"/>
      <c r="AF67" s="99"/>
      <c r="AG67" s="79"/>
      <c r="AH67" s="85"/>
      <c r="AI67" s="101"/>
      <c r="AJ67" s="70"/>
      <c r="AK67" s="2">
        <v>7</v>
      </c>
      <c r="AL67" s="21" t="s">
        <v>70</v>
      </c>
      <c r="AM67" s="16"/>
      <c r="AN67" s="16"/>
      <c r="AO67" s="16"/>
      <c r="AP67" s="16"/>
      <c r="AQ67" s="16"/>
      <c r="AR67" s="16"/>
      <c r="AS67" s="16"/>
      <c r="AT67" s="16"/>
      <c r="AU67" s="16"/>
      <c r="AV67" s="16"/>
      <c r="AW67" s="4">
        <f t="shared" si="1"/>
        <v>0</v>
      </c>
      <c r="AX67" s="72"/>
      <c r="AY67" s="75"/>
      <c r="AZ67" s="77"/>
      <c r="BA67" s="79"/>
      <c r="BB67" s="82"/>
      <c r="BC67" s="79"/>
      <c r="BD67" s="84"/>
      <c r="BE67" s="70"/>
      <c r="BF67" s="85"/>
      <c r="BG67" s="86"/>
      <c r="BH67" s="86"/>
    </row>
    <row r="68" spans="2:60" ht="22.5" customHeight="1" x14ac:dyDescent="0.25">
      <c r="B68" s="122"/>
      <c r="C68" s="86"/>
      <c r="D68" s="86"/>
      <c r="E68" s="86"/>
      <c r="F68" s="86"/>
      <c r="G68" s="86"/>
      <c r="H68" s="86"/>
      <c r="I68" s="103"/>
      <c r="J68" s="105"/>
      <c r="K68" s="108"/>
      <c r="L68" s="111"/>
      <c r="M68" s="79"/>
      <c r="N68" s="86"/>
      <c r="O68" s="86"/>
      <c r="P68" s="86"/>
      <c r="Q68" s="86"/>
      <c r="R68" s="86"/>
      <c r="S68" s="86"/>
      <c r="T68" s="86"/>
      <c r="U68" s="86"/>
      <c r="V68" s="86"/>
      <c r="W68" s="86"/>
      <c r="X68" s="86"/>
      <c r="Y68" s="86"/>
      <c r="Z68" s="86"/>
      <c r="AA68" s="86"/>
      <c r="AB68" s="86"/>
      <c r="AC68" s="86"/>
      <c r="AD68" s="86"/>
      <c r="AE68" s="86"/>
      <c r="AF68" s="99"/>
      <c r="AG68" s="79"/>
      <c r="AH68" s="85"/>
      <c r="AI68" s="101"/>
      <c r="AJ68" s="70"/>
      <c r="AK68" s="2">
        <v>8</v>
      </c>
      <c r="AL68" s="21" t="s">
        <v>70</v>
      </c>
      <c r="AM68" s="16"/>
      <c r="AN68" s="16"/>
      <c r="AO68" s="16"/>
      <c r="AP68" s="16"/>
      <c r="AQ68" s="16"/>
      <c r="AR68" s="16"/>
      <c r="AS68" s="16"/>
      <c r="AT68" s="16"/>
      <c r="AU68" s="16"/>
      <c r="AV68" s="16"/>
      <c r="AW68" s="4">
        <f t="shared" si="1"/>
        <v>0</v>
      </c>
      <c r="AX68" s="72"/>
      <c r="AY68" s="75"/>
      <c r="AZ68" s="77"/>
      <c r="BA68" s="79"/>
      <c r="BB68" s="82"/>
      <c r="BC68" s="79"/>
      <c r="BD68" s="84"/>
      <c r="BE68" s="70"/>
      <c r="BF68" s="85"/>
      <c r="BG68" s="86"/>
      <c r="BH68" s="86"/>
    </row>
    <row r="69" spans="2:60" ht="22.5" customHeight="1" x14ac:dyDescent="0.25">
      <c r="B69" s="122"/>
      <c r="C69" s="86"/>
      <c r="D69" s="86"/>
      <c r="E69" s="86"/>
      <c r="F69" s="86"/>
      <c r="G69" s="86"/>
      <c r="H69" s="86"/>
      <c r="I69" s="103"/>
      <c r="J69" s="105"/>
      <c r="K69" s="108"/>
      <c r="L69" s="111"/>
      <c r="M69" s="79"/>
      <c r="N69" s="86"/>
      <c r="O69" s="86"/>
      <c r="P69" s="86"/>
      <c r="Q69" s="86"/>
      <c r="R69" s="86"/>
      <c r="S69" s="86"/>
      <c r="T69" s="86"/>
      <c r="U69" s="86"/>
      <c r="V69" s="86"/>
      <c r="W69" s="86"/>
      <c r="X69" s="86"/>
      <c r="Y69" s="86"/>
      <c r="Z69" s="86"/>
      <c r="AA69" s="86"/>
      <c r="AB69" s="86"/>
      <c r="AC69" s="86"/>
      <c r="AD69" s="86"/>
      <c r="AE69" s="86"/>
      <c r="AF69" s="99"/>
      <c r="AG69" s="79"/>
      <c r="AH69" s="85"/>
      <c r="AI69" s="101"/>
      <c r="AJ69" s="70"/>
      <c r="AK69" s="2">
        <v>9</v>
      </c>
      <c r="AL69" s="21" t="s">
        <v>70</v>
      </c>
      <c r="AM69" s="16"/>
      <c r="AN69" s="16"/>
      <c r="AO69" s="16"/>
      <c r="AP69" s="16"/>
      <c r="AQ69" s="16"/>
      <c r="AR69" s="16"/>
      <c r="AS69" s="16"/>
      <c r="AT69" s="16"/>
      <c r="AU69" s="16"/>
      <c r="AV69" s="16"/>
      <c r="AW69" s="4">
        <f t="shared" si="1"/>
        <v>0</v>
      </c>
      <c r="AX69" s="72"/>
      <c r="AY69" s="75"/>
      <c r="AZ69" s="77"/>
      <c r="BA69" s="79"/>
      <c r="BB69" s="82"/>
      <c r="BC69" s="79"/>
      <c r="BD69" s="84"/>
      <c r="BE69" s="70"/>
      <c r="BF69" s="85"/>
      <c r="BG69" s="86"/>
      <c r="BH69" s="86"/>
    </row>
    <row r="70" spans="2:60" ht="22.5" customHeight="1" x14ac:dyDescent="0.25">
      <c r="B70" s="123"/>
      <c r="C70" s="86"/>
      <c r="D70" s="86"/>
      <c r="E70" s="86"/>
      <c r="F70" s="86"/>
      <c r="G70" s="86"/>
      <c r="H70" s="86"/>
      <c r="I70" s="103"/>
      <c r="J70" s="106"/>
      <c r="K70" s="109"/>
      <c r="L70" s="112"/>
      <c r="M70" s="80"/>
      <c r="N70" s="86"/>
      <c r="O70" s="86"/>
      <c r="P70" s="86"/>
      <c r="Q70" s="86"/>
      <c r="R70" s="86"/>
      <c r="S70" s="86"/>
      <c r="T70" s="86"/>
      <c r="U70" s="86"/>
      <c r="V70" s="86"/>
      <c r="W70" s="86"/>
      <c r="X70" s="86"/>
      <c r="Y70" s="86"/>
      <c r="Z70" s="86"/>
      <c r="AA70" s="86"/>
      <c r="AB70" s="86"/>
      <c r="AC70" s="86"/>
      <c r="AD70" s="86"/>
      <c r="AE70" s="86"/>
      <c r="AF70" s="100"/>
      <c r="AG70" s="80"/>
      <c r="AH70" s="85"/>
      <c r="AI70" s="101"/>
      <c r="AJ70" s="70"/>
      <c r="AK70" s="19">
        <v>10</v>
      </c>
      <c r="AL70" s="22" t="s">
        <v>70</v>
      </c>
      <c r="AM70" s="17"/>
      <c r="AN70" s="17"/>
      <c r="AO70" s="17"/>
      <c r="AP70" s="17"/>
      <c r="AQ70" s="17"/>
      <c r="AR70" s="17"/>
      <c r="AS70" s="17"/>
      <c r="AT70" s="17"/>
      <c r="AU70" s="17"/>
      <c r="AV70" s="17"/>
      <c r="AW70" s="5">
        <f t="shared" si="1"/>
        <v>0</v>
      </c>
      <c r="AX70" s="73"/>
      <c r="AY70" s="76"/>
      <c r="AZ70" s="77"/>
      <c r="BA70" s="80"/>
      <c r="BB70" s="83"/>
      <c r="BC70" s="80"/>
      <c r="BD70" s="84"/>
      <c r="BE70" s="70"/>
      <c r="BF70" s="85"/>
      <c r="BG70" s="86"/>
      <c r="BH70" s="86"/>
    </row>
    <row r="71" spans="2:60" ht="36" customHeight="1" x14ac:dyDescent="0.25">
      <c r="B71" s="87" t="s">
        <v>40</v>
      </c>
      <c r="C71" s="86" t="s">
        <v>115</v>
      </c>
      <c r="D71" s="86" t="s">
        <v>120</v>
      </c>
      <c r="E71" s="86"/>
      <c r="F71" s="86"/>
      <c r="G71" s="86"/>
      <c r="H71" s="86"/>
      <c r="I71" s="103" t="str">
        <f>IF(AND((E71="SI"),(F71="SI"),(G71="SI"),(H71="SI")),"Si es Riesgo de Corrupción","No es Riesgo de Corrupción")</f>
        <v>No es Riesgo de Corrupción</v>
      </c>
      <c r="J71" s="104" t="s">
        <v>121</v>
      </c>
      <c r="K71" s="107" t="s">
        <v>122</v>
      </c>
      <c r="L71" s="110">
        <v>1</v>
      </c>
      <c r="M71" s="78" t="str">
        <f>IF(L71=1,"Rara vez
No se ha presentado en los últimos 5 años",IF(L71=2,"Improbable
Se presentó una vez en los últimos 5 años",IF(L71=3,"Posible
Se presentó una vez en los últimos 2 años",IF(L71=4,"Probable
Se presento una vez en el último año",IF(L71=5,"Casi seguro
Se ha presentado más de una vez al año","← 
Definir el nivel de probabilidad")))))</f>
        <v>Rara vez
No se ha presentado en los últimos 5 años</v>
      </c>
      <c r="N71" s="86" t="s">
        <v>77</v>
      </c>
      <c r="O71" s="86" t="s">
        <v>77</v>
      </c>
      <c r="P71" s="86" t="s">
        <v>77</v>
      </c>
      <c r="Q71" s="86" t="s">
        <v>77</v>
      </c>
      <c r="R71" s="86" t="s">
        <v>77</v>
      </c>
      <c r="S71" s="86" t="s">
        <v>77</v>
      </c>
      <c r="T71" s="86" t="s">
        <v>77</v>
      </c>
      <c r="U71" s="86" t="s">
        <v>77</v>
      </c>
      <c r="V71" s="86" t="s">
        <v>77</v>
      </c>
      <c r="W71" s="86" t="s">
        <v>77</v>
      </c>
      <c r="X71" s="86" t="s">
        <v>77</v>
      </c>
      <c r="Y71" s="86" t="s">
        <v>77</v>
      </c>
      <c r="Z71" s="86" t="s">
        <v>77</v>
      </c>
      <c r="AA71" s="86" t="s">
        <v>77</v>
      </c>
      <c r="AB71" s="86" t="s">
        <v>77</v>
      </c>
      <c r="AC71" s="86"/>
      <c r="AD71" s="86"/>
      <c r="AE71" s="86"/>
      <c r="AF71" s="98">
        <f>COUNTIF(N71:AE80,"SI")</f>
        <v>15</v>
      </c>
      <c r="AG71" s="78" t="str">
        <f>IF(AF71&lt;=5,"Moderado",IF(AND(AF71&gt;5,AF71&lt;=11),"Mayor",IF(AF71&gt;11,"Catastrófico","Responder las preguntas que se encuentran en los numerales del 1 al 18")))</f>
        <v>Catastrófico</v>
      </c>
      <c r="AH71" s="85">
        <f>IF(AG71="Moderado",5,IF(AG71="Mayor",10,IF(AG71="Catastrófico",20,"Responder las preguntas que se encuentran en los numerales del 1 al 18")))</f>
        <v>20</v>
      </c>
      <c r="AI71" s="101">
        <f>AH71*L71</f>
        <v>20</v>
      </c>
      <c r="AJ71" s="70" t="str">
        <f>IF(AI71&lt;=10,"Baja",IF(AND(AI71&gt;10,AI71&lt;=25),"Moderada",IF(AND(AI71&gt;25,AI71&lt;=50),"Alta",IF(AI71&gt;50,"Extrema",""))))</f>
        <v>Moderada</v>
      </c>
      <c r="AK71" s="1">
        <v>1</v>
      </c>
      <c r="AL71" s="13" t="s">
        <v>123</v>
      </c>
      <c r="AM71" s="14"/>
      <c r="AN71" s="14"/>
      <c r="AO71" s="14"/>
      <c r="AP71" s="15"/>
      <c r="AQ71" s="15"/>
      <c r="AR71" s="15"/>
      <c r="AS71" s="15"/>
      <c r="AT71" s="15"/>
      <c r="AU71" s="15"/>
      <c r="AV71" s="14"/>
      <c r="AW71" s="3">
        <f t="shared" si="1"/>
        <v>0</v>
      </c>
      <c r="AX71" s="71" t="s">
        <v>69</v>
      </c>
      <c r="AY71" s="74">
        <f t="shared" ref="AY71" si="12">IFERROR(((SUMIF(AO71:AO80,"Correctivo",AW71:AW80))+(SUMIF(AO71:AO80,"Detectivo",AW71:AW80)))/(COUNTIF(AO71:AO80,"Correctivo")+COUNTIF(AO71:AO80,"Detectivo")),0)</f>
        <v>0</v>
      </c>
      <c r="AZ71" s="77">
        <f>IF(AY76&lt;=50,L71,IF(AND(AY76&gt;50,AY76&lt;=75,L71&gt;1),L71-1,IF(AND(AY76&gt;75,L71&gt;2),L71-2,IF(AND(AY76&gt;75,L71=2),L71-1,1))))</f>
        <v>1</v>
      </c>
      <c r="BA71" s="78" t="str">
        <f>IF(AZ71=1,"Rara vez
No se ha presentado en los últimos 5 años",IF(AZ71=2,"Improbable
Se presentó una vez en los últimos 5 años",IF(AZ71=3,"Posible
Se presentó una vez en los últimos 2 años",IF(AZ71=4,"Probable
Se presento una vez en el último año",IF(AZ71=5,"Casi seguro
Se ha presentado más de una vez al año","← 
Definir el nivel de probabilidad")))))</f>
        <v>Rara vez
No se ha presentado en los últimos 5 años</v>
      </c>
      <c r="BB71" s="81">
        <f>IF(AY71&lt;=50,AH71,IF(AND(AY71&lt;=75,AH71=10),AH71-5,IF(AND(AY71&lt;=75,AH71=20),AH71-10,IF(AND(AY71&lt;=100,AH71=20),AH71-15,IF(AND(AY71&lt;=100,AH71=10),AH71-5,5)))))</f>
        <v>20</v>
      </c>
      <c r="BC71" s="78" t="str">
        <f>IF(BB71&lt;=5,"Moderado",IF(AND(BB71&gt;5,BB71&lt;=11),"Mayor",IF(BB71&gt;11,"Catastrófico","Responder las preguntas que se encuentran en los numerales del 1 al 18")))</f>
        <v>Catastrófico</v>
      </c>
      <c r="BD71" s="84">
        <f>BB71*AZ71</f>
        <v>20</v>
      </c>
      <c r="BE71" s="70" t="str">
        <f>IF(BD71&lt;=10,"Baja",IF(AND(BD71&gt;10,BD71&lt;=25),"Moderada",IF(AND(BD71&gt;25,BD71&lt;=50),"Alta",IF(BD71&gt;50,"Extrema",""))))</f>
        <v>Moderada</v>
      </c>
      <c r="BF71" s="85" t="str">
        <f>IF(BE71="Baja","Tratamiento: eliminarse o reducirse fácilmente con los controles establecidos en la entidad.",IF(OR(BE71="Moderada",BE71="Alta"),"Tratamiento: llevar los riesgos a la Zona de Riesgo Baja o eliminarlo",IF(BE71="Extrema","Tratamiento: requieren de un tratamiento prioritario. Se deben implementar los controles orientados a reducir la posibilidad de ocurrencia del riesgo o disminuir el impacto de sus efectos y tomar las medidas de protección.",0)))</f>
        <v>Tratamiento: llevar los riesgos a la Zona de Riesgo Baja o eliminarlo</v>
      </c>
      <c r="BG71" s="86"/>
      <c r="BH71" s="86"/>
    </row>
    <row r="72" spans="2:60" ht="36" customHeight="1" x14ac:dyDescent="0.25">
      <c r="B72" s="87"/>
      <c r="C72" s="86"/>
      <c r="D72" s="86"/>
      <c r="E72" s="86"/>
      <c r="F72" s="86"/>
      <c r="G72" s="86"/>
      <c r="H72" s="86"/>
      <c r="I72" s="103"/>
      <c r="J72" s="105"/>
      <c r="K72" s="108"/>
      <c r="L72" s="111"/>
      <c r="M72" s="79"/>
      <c r="N72" s="86"/>
      <c r="O72" s="86"/>
      <c r="P72" s="86"/>
      <c r="Q72" s="86"/>
      <c r="R72" s="86"/>
      <c r="S72" s="86"/>
      <c r="T72" s="86"/>
      <c r="U72" s="86"/>
      <c r="V72" s="86"/>
      <c r="W72" s="86"/>
      <c r="X72" s="86"/>
      <c r="Y72" s="86"/>
      <c r="Z72" s="86"/>
      <c r="AA72" s="86"/>
      <c r="AB72" s="86"/>
      <c r="AC72" s="86"/>
      <c r="AD72" s="86"/>
      <c r="AE72" s="86"/>
      <c r="AF72" s="99"/>
      <c r="AG72" s="79"/>
      <c r="AH72" s="85"/>
      <c r="AI72" s="101"/>
      <c r="AJ72" s="70"/>
      <c r="AK72" s="2">
        <v>2</v>
      </c>
      <c r="AL72" s="21" t="s">
        <v>124</v>
      </c>
      <c r="AM72" s="16"/>
      <c r="AN72" s="16"/>
      <c r="AO72" s="16"/>
      <c r="AP72" s="16"/>
      <c r="AQ72" s="16"/>
      <c r="AR72" s="16"/>
      <c r="AS72" s="16"/>
      <c r="AT72" s="16"/>
      <c r="AU72" s="16"/>
      <c r="AV72" s="16"/>
      <c r="AW72" s="4">
        <f t="shared" si="1"/>
        <v>0</v>
      </c>
      <c r="AX72" s="72"/>
      <c r="AY72" s="75"/>
      <c r="AZ72" s="77"/>
      <c r="BA72" s="79"/>
      <c r="BB72" s="82"/>
      <c r="BC72" s="79"/>
      <c r="BD72" s="84"/>
      <c r="BE72" s="70"/>
      <c r="BF72" s="85"/>
      <c r="BG72" s="86"/>
      <c r="BH72" s="86"/>
    </row>
    <row r="73" spans="2:60" ht="36" customHeight="1" x14ac:dyDescent="0.25">
      <c r="B73" s="87"/>
      <c r="C73" s="86"/>
      <c r="D73" s="86"/>
      <c r="E73" s="86"/>
      <c r="F73" s="86"/>
      <c r="G73" s="86"/>
      <c r="H73" s="86"/>
      <c r="I73" s="103"/>
      <c r="J73" s="105"/>
      <c r="K73" s="108"/>
      <c r="L73" s="111"/>
      <c r="M73" s="79"/>
      <c r="N73" s="86"/>
      <c r="O73" s="86"/>
      <c r="P73" s="86"/>
      <c r="Q73" s="86"/>
      <c r="R73" s="86"/>
      <c r="S73" s="86"/>
      <c r="T73" s="86"/>
      <c r="U73" s="86"/>
      <c r="V73" s="86"/>
      <c r="W73" s="86"/>
      <c r="X73" s="86"/>
      <c r="Y73" s="86"/>
      <c r="Z73" s="86"/>
      <c r="AA73" s="86"/>
      <c r="AB73" s="86"/>
      <c r="AC73" s="86"/>
      <c r="AD73" s="86"/>
      <c r="AE73" s="86"/>
      <c r="AF73" s="99"/>
      <c r="AG73" s="79"/>
      <c r="AH73" s="85"/>
      <c r="AI73" s="101"/>
      <c r="AJ73" s="70"/>
      <c r="AK73" s="2">
        <v>3</v>
      </c>
      <c r="AL73" s="21" t="s">
        <v>125</v>
      </c>
      <c r="AM73" s="16"/>
      <c r="AN73" s="16"/>
      <c r="AO73" s="16"/>
      <c r="AP73" s="16"/>
      <c r="AQ73" s="16"/>
      <c r="AR73" s="16"/>
      <c r="AS73" s="16"/>
      <c r="AT73" s="16"/>
      <c r="AU73" s="16"/>
      <c r="AV73" s="16"/>
      <c r="AW73" s="4">
        <f t="shared" si="1"/>
        <v>0</v>
      </c>
      <c r="AX73" s="72"/>
      <c r="AY73" s="75"/>
      <c r="AZ73" s="77"/>
      <c r="BA73" s="79"/>
      <c r="BB73" s="82"/>
      <c r="BC73" s="79"/>
      <c r="BD73" s="84"/>
      <c r="BE73" s="70"/>
      <c r="BF73" s="85"/>
      <c r="BG73" s="86"/>
      <c r="BH73" s="86"/>
    </row>
    <row r="74" spans="2:60" ht="22.5" customHeight="1" x14ac:dyDescent="0.25">
      <c r="B74" s="87"/>
      <c r="C74" s="86"/>
      <c r="D74" s="86"/>
      <c r="E74" s="86"/>
      <c r="F74" s="86"/>
      <c r="G74" s="86"/>
      <c r="H74" s="86"/>
      <c r="I74" s="103"/>
      <c r="J74" s="105"/>
      <c r="K74" s="108"/>
      <c r="L74" s="111"/>
      <c r="M74" s="79"/>
      <c r="N74" s="86"/>
      <c r="O74" s="86"/>
      <c r="P74" s="86"/>
      <c r="Q74" s="86"/>
      <c r="R74" s="86"/>
      <c r="S74" s="86"/>
      <c r="T74" s="86"/>
      <c r="U74" s="86"/>
      <c r="V74" s="86"/>
      <c r="W74" s="86"/>
      <c r="X74" s="86"/>
      <c r="Y74" s="86"/>
      <c r="Z74" s="86"/>
      <c r="AA74" s="86"/>
      <c r="AB74" s="86"/>
      <c r="AC74" s="86"/>
      <c r="AD74" s="86"/>
      <c r="AE74" s="86"/>
      <c r="AF74" s="99"/>
      <c r="AG74" s="79"/>
      <c r="AH74" s="85"/>
      <c r="AI74" s="101"/>
      <c r="AJ74" s="70"/>
      <c r="AK74" s="2">
        <v>4</v>
      </c>
      <c r="AL74" s="21" t="s">
        <v>70</v>
      </c>
      <c r="AM74" s="16"/>
      <c r="AN74" s="16"/>
      <c r="AO74" s="16"/>
      <c r="AP74" s="16"/>
      <c r="AQ74" s="16"/>
      <c r="AR74" s="16"/>
      <c r="AS74" s="16"/>
      <c r="AT74" s="16"/>
      <c r="AU74" s="16"/>
      <c r="AV74" s="16"/>
      <c r="AW74" s="4">
        <f t="shared" si="1"/>
        <v>0</v>
      </c>
      <c r="AX74" s="72"/>
      <c r="AY74" s="75"/>
      <c r="AZ74" s="77"/>
      <c r="BA74" s="79"/>
      <c r="BB74" s="82"/>
      <c r="BC74" s="79"/>
      <c r="BD74" s="84"/>
      <c r="BE74" s="70"/>
      <c r="BF74" s="85"/>
      <c r="BG74" s="86"/>
      <c r="BH74" s="86"/>
    </row>
    <row r="75" spans="2:60" ht="22.5" customHeight="1" x14ac:dyDescent="0.25">
      <c r="B75" s="87"/>
      <c r="C75" s="86"/>
      <c r="D75" s="86"/>
      <c r="E75" s="86"/>
      <c r="F75" s="86"/>
      <c r="G75" s="86"/>
      <c r="H75" s="86"/>
      <c r="I75" s="103"/>
      <c r="J75" s="105"/>
      <c r="K75" s="108"/>
      <c r="L75" s="111"/>
      <c r="M75" s="79"/>
      <c r="N75" s="86"/>
      <c r="O75" s="86"/>
      <c r="P75" s="86"/>
      <c r="Q75" s="86"/>
      <c r="R75" s="86"/>
      <c r="S75" s="86"/>
      <c r="T75" s="86"/>
      <c r="U75" s="86"/>
      <c r="V75" s="86"/>
      <c r="W75" s="86"/>
      <c r="X75" s="86"/>
      <c r="Y75" s="86"/>
      <c r="Z75" s="86"/>
      <c r="AA75" s="86"/>
      <c r="AB75" s="86"/>
      <c r="AC75" s="86"/>
      <c r="AD75" s="86"/>
      <c r="AE75" s="86"/>
      <c r="AF75" s="99"/>
      <c r="AG75" s="79"/>
      <c r="AH75" s="85"/>
      <c r="AI75" s="101"/>
      <c r="AJ75" s="70"/>
      <c r="AK75" s="2">
        <v>5</v>
      </c>
      <c r="AL75" s="21" t="s">
        <v>70</v>
      </c>
      <c r="AM75" s="16"/>
      <c r="AN75" s="16"/>
      <c r="AO75" s="16"/>
      <c r="AP75" s="16"/>
      <c r="AQ75" s="16"/>
      <c r="AR75" s="16"/>
      <c r="AS75" s="16"/>
      <c r="AT75" s="16"/>
      <c r="AU75" s="16"/>
      <c r="AV75" s="16"/>
      <c r="AW75" s="4">
        <f t="shared" si="1"/>
        <v>0</v>
      </c>
      <c r="AX75" s="73"/>
      <c r="AY75" s="76"/>
      <c r="AZ75" s="77"/>
      <c r="BA75" s="79"/>
      <c r="BB75" s="82"/>
      <c r="BC75" s="79"/>
      <c r="BD75" s="84"/>
      <c r="BE75" s="70"/>
      <c r="BF75" s="85"/>
      <c r="BG75" s="86"/>
      <c r="BH75" s="86"/>
    </row>
    <row r="76" spans="2:60" ht="22.5" customHeight="1" x14ac:dyDescent="0.25">
      <c r="B76" s="87"/>
      <c r="C76" s="86"/>
      <c r="D76" s="86"/>
      <c r="E76" s="86"/>
      <c r="F76" s="86"/>
      <c r="G76" s="86"/>
      <c r="H76" s="86"/>
      <c r="I76" s="103"/>
      <c r="J76" s="105"/>
      <c r="K76" s="108"/>
      <c r="L76" s="111"/>
      <c r="M76" s="79"/>
      <c r="N76" s="86"/>
      <c r="O76" s="86"/>
      <c r="P76" s="86"/>
      <c r="Q76" s="86"/>
      <c r="R76" s="86"/>
      <c r="S76" s="86"/>
      <c r="T76" s="86"/>
      <c r="U76" s="86"/>
      <c r="V76" s="86"/>
      <c r="W76" s="86"/>
      <c r="X76" s="86"/>
      <c r="Y76" s="86"/>
      <c r="Z76" s="86"/>
      <c r="AA76" s="86"/>
      <c r="AB76" s="86"/>
      <c r="AC76" s="86"/>
      <c r="AD76" s="86"/>
      <c r="AE76" s="86"/>
      <c r="AF76" s="99"/>
      <c r="AG76" s="79"/>
      <c r="AH76" s="85"/>
      <c r="AI76" s="101"/>
      <c r="AJ76" s="70"/>
      <c r="AK76" s="2">
        <v>6</v>
      </c>
      <c r="AL76" s="21" t="s">
        <v>70</v>
      </c>
      <c r="AM76" s="16"/>
      <c r="AN76" s="16"/>
      <c r="AO76" s="16"/>
      <c r="AP76" s="16"/>
      <c r="AQ76" s="16"/>
      <c r="AR76" s="16"/>
      <c r="AS76" s="16"/>
      <c r="AT76" s="16"/>
      <c r="AU76" s="16"/>
      <c r="AV76" s="16"/>
      <c r="AW76" s="4">
        <f t="shared" si="1"/>
        <v>0</v>
      </c>
      <c r="AX76" s="71" t="s">
        <v>68</v>
      </c>
      <c r="AY76" s="74">
        <f t="shared" ref="AY76" si="13">IFERROR(SUMIF(AO71:AO80,"Preventivo",AW71:AW80)/COUNTIF(AO71:AO80,"Preventivo"),0)</f>
        <v>0</v>
      </c>
      <c r="AZ76" s="77"/>
      <c r="BA76" s="79"/>
      <c r="BB76" s="82"/>
      <c r="BC76" s="79"/>
      <c r="BD76" s="84"/>
      <c r="BE76" s="70"/>
      <c r="BF76" s="85"/>
      <c r="BG76" s="86"/>
      <c r="BH76" s="86"/>
    </row>
    <row r="77" spans="2:60" ht="22.5" customHeight="1" x14ac:dyDescent="0.25">
      <c r="B77" s="87"/>
      <c r="C77" s="86"/>
      <c r="D77" s="86"/>
      <c r="E77" s="86"/>
      <c r="F77" s="86"/>
      <c r="G77" s="86"/>
      <c r="H77" s="86"/>
      <c r="I77" s="103"/>
      <c r="J77" s="105"/>
      <c r="K77" s="108"/>
      <c r="L77" s="111"/>
      <c r="M77" s="79"/>
      <c r="N77" s="86"/>
      <c r="O77" s="86"/>
      <c r="P77" s="86"/>
      <c r="Q77" s="86"/>
      <c r="R77" s="86"/>
      <c r="S77" s="86"/>
      <c r="T77" s="86"/>
      <c r="U77" s="86"/>
      <c r="V77" s="86"/>
      <c r="W77" s="86"/>
      <c r="X77" s="86"/>
      <c r="Y77" s="86"/>
      <c r="Z77" s="86"/>
      <c r="AA77" s="86"/>
      <c r="AB77" s="86"/>
      <c r="AC77" s="86"/>
      <c r="AD77" s="86"/>
      <c r="AE77" s="86"/>
      <c r="AF77" s="99"/>
      <c r="AG77" s="79"/>
      <c r="AH77" s="85"/>
      <c r="AI77" s="101"/>
      <c r="AJ77" s="70"/>
      <c r="AK77" s="2">
        <v>7</v>
      </c>
      <c r="AL77" s="21" t="s">
        <v>70</v>
      </c>
      <c r="AM77" s="16"/>
      <c r="AN77" s="16"/>
      <c r="AO77" s="16"/>
      <c r="AP77" s="16"/>
      <c r="AQ77" s="16"/>
      <c r="AR77" s="16"/>
      <c r="AS77" s="16"/>
      <c r="AT77" s="16"/>
      <c r="AU77" s="16"/>
      <c r="AV77" s="16"/>
      <c r="AW77" s="4">
        <f t="shared" si="1"/>
        <v>0</v>
      </c>
      <c r="AX77" s="72"/>
      <c r="AY77" s="75"/>
      <c r="AZ77" s="77"/>
      <c r="BA77" s="79"/>
      <c r="BB77" s="82"/>
      <c r="BC77" s="79"/>
      <c r="BD77" s="84"/>
      <c r="BE77" s="70"/>
      <c r="BF77" s="85"/>
      <c r="BG77" s="86"/>
      <c r="BH77" s="86"/>
    </row>
    <row r="78" spans="2:60" ht="22.5" customHeight="1" x14ac:dyDescent="0.25">
      <c r="B78" s="87"/>
      <c r="C78" s="86"/>
      <c r="D78" s="86"/>
      <c r="E78" s="86"/>
      <c r="F78" s="86"/>
      <c r="G78" s="86"/>
      <c r="H78" s="86"/>
      <c r="I78" s="103"/>
      <c r="J78" s="105"/>
      <c r="K78" s="108"/>
      <c r="L78" s="111"/>
      <c r="M78" s="79"/>
      <c r="N78" s="86"/>
      <c r="O78" s="86"/>
      <c r="P78" s="86"/>
      <c r="Q78" s="86"/>
      <c r="R78" s="86"/>
      <c r="S78" s="86"/>
      <c r="T78" s="86"/>
      <c r="U78" s="86"/>
      <c r="V78" s="86"/>
      <c r="W78" s="86"/>
      <c r="X78" s="86"/>
      <c r="Y78" s="86"/>
      <c r="Z78" s="86"/>
      <c r="AA78" s="86"/>
      <c r="AB78" s="86"/>
      <c r="AC78" s="86"/>
      <c r="AD78" s="86"/>
      <c r="AE78" s="86"/>
      <c r="AF78" s="99"/>
      <c r="AG78" s="79"/>
      <c r="AH78" s="85"/>
      <c r="AI78" s="101"/>
      <c r="AJ78" s="70"/>
      <c r="AK78" s="2">
        <v>8</v>
      </c>
      <c r="AL78" s="21" t="s">
        <v>70</v>
      </c>
      <c r="AM78" s="16"/>
      <c r="AN78" s="16"/>
      <c r="AO78" s="16"/>
      <c r="AP78" s="16"/>
      <c r="AQ78" s="16"/>
      <c r="AR78" s="16"/>
      <c r="AS78" s="16"/>
      <c r="AT78" s="16"/>
      <c r="AU78" s="16"/>
      <c r="AV78" s="16"/>
      <c r="AW78" s="4">
        <f t="shared" si="1"/>
        <v>0</v>
      </c>
      <c r="AX78" s="72"/>
      <c r="AY78" s="75"/>
      <c r="AZ78" s="77"/>
      <c r="BA78" s="79"/>
      <c r="BB78" s="82"/>
      <c r="BC78" s="79"/>
      <c r="BD78" s="84"/>
      <c r="BE78" s="70"/>
      <c r="BF78" s="85"/>
      <c r="BG78" s="86"/>
      <c r="BH78" s="86"/>
    </row>
    <row r="79" spans="2:60" ht="22.5" customHeight="1" x14ac:dyDescent="0.25">
      <c r="B79" s="87"/>
      <c r="C79" s="86"/>
      <c r="D79" s="86"/>
      <c r="E79" s="86"/>
      <c r="F79" s="86"/>
      <c r="G79" s="86"/>
      <c r="H79" s="86"/>
      <c r="I79" s="103"/>
      <c r="J79" s="105"/>
      <c r="K79" s="108"/>
      <c r="L79" s="111"/>
      <c r="M79" s="79"/>
      <c r="N79" s="86"/>
      <c r="O79" s="86"/>
      <c r="P79" s="86"/>
      <c r="Q79" s="86"/>
      <c r="R79" s="86"/>
      <c r="S79" s="86"/>
      <c r="T79" s="86"/>
      <c r="U79" s="86"/>
      <c r="V79" s="86"/>
      <c r="W79" s="86"/>
      <c r="X79" s="86"/>
      <c r="Y79" s="86"/>
      <c r="Z79" s="86"/>
      <c r="AA79" s="86"/>
      <c r="AB79" s="86"/>
      <c r="AC79" s="86"/>
      <c r="AD79" s="86"/>
      <c r="AE79" s="86"/>
      <c r="AF79" s="99"/>
      <c r="AG79" s="79"/>
      <c r="AH79" s="85"/>
      <c r="AI79" s="101"/>
      <c r="AJ79" s="70"/>
      <c r="AK79" s="2">
        <v>9</v>
      </c>
      <c r="AL79" s="21" t="s">
        <v>70</v>
      </c>
      <c r="AM79" s="16"/>
      <c r="AN79" s="16"/>
      <c r="AO79" s="16"/>
      <c r="AP79" s="16"/>
      <c r="AQ79" s="16"/>
      <c r="AR79" s="16"/>
      <c r="AS79" s="16"/>
      <c r="AT79" s="16"/>
      <c r="AU79" s="16"/>
      <c r="AV79" s="16"/>
      <c r="AW79" s="4">
        <f t="shared" si="1"/>
        <v>0</v>
      </c>
      <c r="AX79" s="72"/>
      <c r="AY79" s="75"/>
      <c r="AZ79" s="77"/>
      <c r="BA79" s="79"/>
      <c r="BB79" s="82"/>
      <c r="BC79" s="79"/>
      <c r="BD79" s="84"/>
      <c r="BE79" s="70"/>
      <c r="BF79" s="85"/>
      <c r="BG79" s="86"/>
      <c r="BH79" s="86"/>
    </row>
    <row r="80" spans="2:60" ht="22.5" customHeight="1" x14ac:dyDescent="0.25">
      <c r="B80" s="87"/>
      <c r="C80" s="86"/>
      <c r="D80" s="86"/>
      <c r="E80" s="86"/>
      <c r="F80" s="86"/>
      <c r="G80" s="86"/>
      <c r="H80" s="86"/>
      <c r="I80" s="103"/>
      <c r="J80" s="106"/>
      <c r="K80" s="109"/>
      <c r="L80" s="112"/>
      <c r="M80" s="80"/>
      <c r="N80" s="86"/>
      <c r="O80" s="86"/>
      <c r="P80" s="86"/>
      <c r="Q80" s="86"/>
      <c r="R80" s="86"/>
      <c r="S80" s="86"/>
      <c r="T80" s="86"/>
      <c r="U80" s="86"/>
      <c r="V80" s="86"/>
      <c r="W80" s="86"/>
      <c r="X80" s="86"/>
      <c r="Y80" s="86"/>
      <c r="Z80" s="86"/>
      <c r="AA80" s="86"/>
      <c r="AB80" s="86"/>
      <c r="AC80" s="86"/>
      <c r="AD80" s="86"/>
      <c r="AE80" s="86"/>
      <c r="AF80" s="100"/>
      <c r="AG80" s="80"/>
      <c r="AH80" s="85"/>
      <c r="AI80" s="101"/>
      <c r="AJ80" s="70"/>
      <c r="AK80" s="19">
        <v>10</v>
      </c>
      <c r="AL80" s="21" t="s">
        <v>70</v>
      </c>
      <c r="AM80" s="16"/>
      <c r="AN80" s="25"/>
      <c r="AO80" s="16"/>
      <c r="AP80" s="17"/>
      <c r="AQ80" s="17"/>
      <c r="AR80" s="17"/>
      <c r="AS80" s="17"/>
      <c r="AT80" s="17"/>
      <c r="AU80" s="17"/>
      <c r="AV80" s="17"/>
      <c r="AW80" s="5">
        <f t="shared" si="1"/>
        <v>0</v>
      </c>
      <c r="AX80" s="73"/>
      <c r="AY80" s="76"/>
      <c r="AZ80" s="77"/>
      <c r="BA80" s="80"/>
      <c r="BB80" s="83"/>
      <c r="BC80" s="80"/>
      <c r="BD80" s="84"/>
      <c r="BE80" s="70"/>
      <c r="BF80" s="85"/>
      <c r="BG80" s="86"/>
      <c r="BH80" s="86"/>
    </row>
    <row r="81" spans="2:60" ht="48.75" customHeight="1" x14ac:dyDescent="0.25">
      <c r="B81" s="87" t="s">
        <v>24</v>
      </c>
      <c r="C81" s="86" t="s">
        <v>127</v>
      </c>
      <c r="D81" s="86" t="s">
        <v>128</v>
      </c>
      <c r="E81" s="86" t="s">
        <v>77</v>
      </c>
      <c r="F81" s="86" t="s">
        <v>77</v>
      </c>
      <c r="G81" s="86" t="s">
        <v>77</v>
      </c>
      <c r="H81" s="86" t="s">
        <v>77</v>
      </c>
      <c r="I81" s="103" t="str">
        <f>IF(AND((E81="SI"),(F81="SI"),(G81="SI"),(H81="SI")),"Si es Riesgo de Corrupción","No es Riesgo de Corrupción")</f>
        <v>Si es Riesgo de Corrupción</v>
      </c>
      <c r="J81" s="104" t="s">
        <v>129</v>
      </c>
      <c r="K81" s="107" t="s">
        <v>130</v>
      </c>
      <c r="L81" s="110">
        <v>1</v>
      </c>
      <c r="M81" s="78" t="str">
        <f>IF(L81=1,"Rara vez
No se ha presentado en los últimos 5 años",IF(L81=2,"Improbable
Se presentó una vez en los últimos 5 años",IF(L81=3,"Posible
Se presentó una vez en los últimos 2 años",IF(L81=4,"Probable
Se presento una vez en el último año",IF(L81=5,"Casi seguro
Se ha presentado más de una vez al año","← 
Definir el nivel de probabilidad")))))</f>
        <v>Rara vez
No se ha presentado en los últimos 5 años</v>
      </c>
      <c r="N81" s="86" t="s">
        <v>77</v>
      </c>
      <c r="O81" s="86" t="s">
        <v>77</v>
      </c>
      <c r="P81" s="86" t="s">
        <v>77</v>
      </c>
      <c r="Q81" s="86" t="s">
        <v>77</v>
      </c>
      <c r="R81" s="86" t="s">
        <v>77</v>
      </c>
      <c r="S81" s="86" t="s">
        <v>77</v>
      </c>
      <c r="T81" s="86" t="s">
        <v>77</v>
      </c>
      <c r="U81" s="86" t="s">
        <v>77</v>
      </c>
      <c r="V81" s="86" t="s">
        <v>77</v>
      </c>
      <c r="W81" s="86" t="s">
        <v>77</v>
      </c>
      <c r="X81" s="86" t="s">
        <v>77</v>
      </c>
      <c r="Y81" s="86" t="s">
        <v>77</v>
      </c>
      <c r="Z81" s="86" t="s">
        <v>77</v>
      </c>
      <c r="AA81" s="86" t="s">
        <v>77</v>
      </c>
      <c r="AB81" s="86" t="s">
        <v>77</v>
      </c>
      <c r="AC81" s="86" t="s">
        <v>77</v>
      </c>
      <c r="AD81" s="86" t="s">
        <v>77</v>
      </c>
      <c r="AE81" s="86" t="s">
        <v>77</v>
      </c>
      <c r="AF81" s="98">
        <f>COUNTIF(N81:AE90,"SI")</f>
        <v>18</v>
      </c>
      <c r="AG81" s="78" t="str">
        <f>IF(AF81&lt;=5,"Moderado",IF(AND(AF81&gt;5,AF81&lt;=11),"Mayor",IF(AF81&gt;11,"Catastrófico","Responder las preguntas que se encuentran en los numerales del 1 al 18")))</f>
        <v>Catastrófico</v>
      </c>
      <c r="AH81" s="85">
        <f>IF(AG81="Moderado",5,IF(AG81="Mayor",10,IF(AG81="Catastrófico",20,"Responder las preguntas que se encuentran en los numerales del 1 al 18")))</f>
        <v>20</v>
      </c>
      <c r="AI81" s="101">
        <f>AH81*L81</f>
        <v>20</v>
      </c>
      <c r="AJ81" s="70" t="str">
        <f>IF(AI81&lt;=10,"Baja",IF(AND(AI81&gt;10,AI81&lt;=25),"Moderada",IF(AND(AI81&gt;25,AI81&lt;=50),"Alta",IF(AI81&gt;50,"Extrema",""))))</f>
        <v>Moderada</v>
      </c>
      <c r="AK81" s="1">
        <v>1</v>
      </c>
      <c r="AL81" s="13" t="s">
        <v>131</v>
      </c>
      <c r="AM81" s="14" t="s">
        <v>132</v>
      </c>
      <c r="AN81" s="14" t="s">
        <v>90</v>
      </c>
      <c r="AO81" s="14" t="s">
        <v>91</v>
      </c>
      <c r="AP81" s="15" t="s">
        <v>80</v>
      </c>
      <c r="AQ81" s="15" t="s">
        <v>77</v>
      </c>
      <c r="AR81" s="15" t="s">
        <v>80</v>
      </c>
      <c r="AS81" s="15" t="s">
        <v>77</v>
      </c>
      <c r="AT81" s="15" t="s">
        <v>77</v>
      </c>
      <c r="AU81" s="15" t="s">
        <v>80</v>
      </c>
      <c r="AV81" s="14" t="s">
        <v>80</v>
      </c>
      <c r="AW81" s="3">
        <f t="shared" si="1"/>
        <v>30</v>
      </c>
      <c r="AX81" s="71" t="s">
        <v>69</v>
      </c>
      <c r="AY81" s="74">
        <f t="shared" ref="AY81" si="14">IFERROR(((SUMIF(AO81:AO90,"Correctivo",AW81:AW90))+(SUMIF(AO81:AO90,"Detectivo",AW81:AW90)))/(COUNTIF(AO81:AO90,"Correctivo")+COUNTIF(AO81:AO90,"Detectivo")),0)</f>
        <v>30</v>
      </c>
      <c r="AZ81" s="77">
        <f>IF(AY86&lt;=50,L81,IF(AND(AY86&gt;50,AY86&lt;=75,L81&gt;1),L81-1,IF(AND(AY86&gt;75,L81&gt;2),L81-2,IF(AND(AY86&gt;75,L81=2),L81-1,1))))</f>
        <v>1</v>
      </c>
      <c r="BA81" s="78" t="str">
        <f>IF(AZ81=1,"Rara vez
No se ha presentado en los últimos 5 años",IF(AZ81=2,"Improbable
Se presentó una vez en los últimos 5 años",IF(AZ81=3,"Posible
Se presentó una vez en los últimos 2 años",IF(AZ81=4,"Probable
Se presento una vez en el último año",IF(AZ81=5,"Casi seguro
Se ha presentado más de una vez al año","← 
Definir el nivel de probabilidad")))))</f>
        <v>Rara vez
No se ha presentado en los últimos 5 años</v>
      </c>
      <c r="BB81" s="81">
        <f>IF(AY81&lt;=50,AH81,IF(AND(AY81&lt;=75,AH81=10),AH81-5,IF(AND(AY81&lt;=75,AH81=20),AH81-10,IF(AND(AY81&lt;=100,AH81=20),AH81-15,IF(AND(AY81&lt;=100,AH81=10),AH81-5,5)))))</f>
        <v>20</v>
      </c>
      <c r="BC81" s="78" t="str">
        <f>IF(BB81&lt;=5,"Moderado",IF(AND(BB81&gt;5,BB81&lt;=11),"Mayor",IF(BB81&gt;11,"Catastrófico","Responder las preguntas que se encuentran en los numerales del 1 al 18")))</f>
        <v>Catastrófico</v>
      </c>
      <c r="BD81" s="84">
        <f>BB81*AZ81</f>
        <v>20</v>
      </c>
      <c r="BE81" s="70" t="str">
        <f>IF(BD81&lt;=10,"Baja",IF(AND(BD81&gt;10,BD81&lt;=25),"Moderada",IF(AND(BD81&gt;25,BD81&lt;=50),"Alta",IF(BD81&gt;50,"Extrema",""))))</f>
        <v>Moderada</v>
      </c>
      <c r="BF81" s="85" t="str">
        <f>IF(BE81="Baja","Tratamiento: eliminarse o reducirse fácilmente con los controles establecidos en la entidad.",IF(OR(BE81="Moderada",BE81="Alta"),"Tratamiento: llevar los riesgos a la Zona de Riesgo Baja o eliminarlo",IF(BE81="Extrema","Tratamiento: requieren de un tratamiento prioritario. Se deben implementar los controles orientados a reducir la posibilidad de ocurrencia del riesgo o disminuir el impacto de sus efectos y tomar las medidas de protección.",0)))</f>
        <v>Tratamiento: llevar los riesgos a la Zona de Riesgo Baja o eliminarlo</v>
      </c>
      <c r="BG81" s="86" t="s">
        <v>133</v>
      </c>
      <c r="BH81" s="86" t="s">
        <v>134</v>
      </c>
    </row>
    <row r="82" spans="2:60" ht="22.5" customHeight="1" x14ac:dyDescent="0.25">
      <c r="B82" s="87"/>
      <c r="C82" s="86"/>
      <c r="D82" s="86"/>
      <c r="E82" s="86"/>
      <c r="F82" s="86"/>
      <c r="G82" s="86"/>
      <c r="H82" s="86"/>
      <c r="I82" s="103"/>
      <c r="J82" s="105"/>
      <c r="K82" s="108"/>
      <c r="L82" s="111"/>
      <c r="M82" s="79"/>
      <c r="N82" s="86"/>
      <c r="O82" s="86"/>
      <c r="P82" s="86"/>
      <c r="Q82" s="86"/>
      <c r="R82" s="86"/>
      <c r="S82" s="86"/>
      <c r="T82" s="86"/>
      <c r="U82" s="86"/>
      <c r="V82" s="86"/>
      <c r="W82" s="86"/>
      <c r="X82" s="86"/>
      <c r="Y82" s="86"/>
      <c r="Z82" s="86"/>
      <c r="AA82" s="86"/>
      <c r="AB82" s="86"/>
      <c r="AC82" s="86"/>
      <c r="AD82" s="86"/>
      <c r="AE82" s="86"/>
      <c r="AF82" s="99"/>
      <c r="AG82" s="79"/>
      <c r="AH82" s="85"/>
      <c r="AI82" s="101"/>
      <c r="AJ82" s="70"/>
      <c r="AK82" s="2">
        <v>2</v>
      </c>
      <c r="AL82" s="21" t="s">
        <v>70</v>
      </c>
      <c r="AM82" s="16"/>
      <c r="AN82" s="16"/>
      <c r="AO82" s="16"/>
      <c r="AP82" s="16"/>
      <c r="AQ82" s="16"/>
      <c r="AR82" s="16"/>
      <c r="AS82" s="16"/>
      <c r="AT82" s="16"/>
      <c r="AU82" s="16"/>
      <c r="AV82" s="16"/>
      <c r="AW82" s="4">
        <f t="shared" si="1"/>
        <v>0</v>
      </c>
      <c r="AX82" s="72"/>
      <c r="AY82" s="75"/>
      <c r="AZ82" s="77"/>
      <c r="BA82" s="79"/>
      <c r="BB82" s="82"/>
      <c r="BC82" s="79"/>
      <c r="BD82" s="84"/>
      <c r="BE82" s="70"/>
      <c r="BF82" s="85"/>
      <c r="BG82" s="86"/>
      <c r="BH82" s="86"/>
    </row>
    <row r="83" spans="2:60" ht="22.5" customHeight="1" x14ac:dyDescent="0.25">
      <c r="B83" s="87"/>
      <c r="C83" s="86"/>
      <c r="D83" s="86"/>
      <c r="E83" s="86"/>
      <c r="F83" s="86"/>
      <c r="G83" s="86"/>
      <c r="H83" s="86"/>
      <c r="I83" s="103"/>
      <c r="J83" s="105"/>
      <c r="K83" s="108"/>
      <c r="L83" s="111"/>
      <c r="M83" s="79"/>
      <c r="N83" s="86"/>
      <c r="O83" s="86"/>
      <c r="P83" s="86"/>
      <c r="Q83" s="86"/>
      <c r="R83" s="86"/>
      <c r="S83" s="86"/>
      <c r="T83" s="86"/>
      <c r="U83" s="86"/>
      <c r="V83" s="86"/>
      <c r="W83" s="86"/>
      <c r="X83" s="86"/>
      <c r="Y83" s="86"/>
      <c r="Z83" s="86"/>
      <c r="AA83" s="86"/>
      <c r="AB83" s="86"/>
      <c r="AC83" s="86"/>
      <c r="AD83" s="86"/>
      <c r="AE83" s="86"/>
      <c r="AF83" s="99"/>
      <c r="AG83" s="79"/>
      <c r="AH83" s="85"/>
      <c r="AI83" s="101"/>
      <c r="AJ83" s="70"/>
      <c r="AK83" s="2">
        <v>3</v>
      </c>
      <c r="AL83" s="21" t="s">
        <v>70</v>
      </c>
      <c r="AM83" s="16"/>
      <c r="AN83" s="16"/>
      <c r="AO83" s="16"/>
      <c r="AP83" s="16"/>
      <c r="AQ83" s="16"/>
      <c r="AR83" s="16"/>
      <c r="AS83" s="16"/>
      <c r="AT83" s="16"/>
      <c r="AU83" s="16"/>
      <c r="AV83" s="16"/>
      <c r="AW83" s="4">
        <f t="shared" si="1"/>
        <v>0</v>
      </c>
      <c r="AX83" s="72"/>
      <c r="AY83" s="75"/>
      <c r="AZ83" s="77"/>
      <c r="BA83" s="79"/>
      <c r="BB83" s="82"/>
      <c r="BC83" s="79"/>
      <c r="BD83" s="84"/>
      <c r="BE83" s="70"/>
      <c r="BF83" s="85"/>
      <c r="BG83" s="86"/>
      <c r="BH83" s="86"/>
    </row>
    <row r="84" spans="2:60" ht="22.5" customHeight="1" x14ac:dyDescent="0.25">
      <c r="B84" s="87"/>
      <c r="C84" s="86"/>
      <c r="D84" s="86"/>
      <c r="E84" s="86"/>
      <c r="F84" s="86"/>
      <c r="G84" s="86"/>
      <c r="H84" s="86"/>
      <c r="I84" s="103"/>
      <c r="J84" s="105"/>
      <c r="K84" s="108"/>
      <c r="L84" s="111"/>
      <c r="M84" s="79"/>
      <c r="N84" s="86"/>
      <c r="O84" s="86"/>
      <c r="P84" s="86"/>
      <c r="Q84" s="86"/>
      <c r="R84" s="86"/>
      <c r="S84" s="86"/>
      <c r="T84" s="86"/>
      <c r="U84" s="86"/>
      <c r="V84" s="86"/>
      <c r="W84" s="86"/>
      <c r="X84" s="86"/>
      <c r="Y84" s="86"/>
      <c r="Z84" s="86"/>
      <c r="AA84" s="86"/>
      <c r="AB84" s="86"/>
      <c r="AC84" s="86"/>
      <c r="AD84" s="86"/>
      <c r="AE84" s="86"/>
      <c r="AF84" s="99"/>
      <c r="AG84" s="79"/>
      <c r="AH84" s="85"/>
      <c r="AI84" s="101"/>
      <c r="AJ84" s="70"/>
      <c r="AK84" s="2">
        <v>4</v>
      </c>
      <c r="AL84" s="21" t="s">
        <v>70</v>
      </c>
      <c r="AM84" s="16"/>
      <c r="AN84" s="16"/>
      <c r="AO84" s="16"/>
      <c r="AP84" s="16"/>
      <c r="AQ84" s="16"/>
      <c r="AR84" s="16"/>
      <c r="AS84" s="16"/>
      <c r="AT84" s="16"/>
      <c r="AU84" s="16"/>
      <c r="AV84" s="16"/>
      <c r="AW84" s="4">
        <f t="shared" si="1"/>
        <v>0</v>
      </c>
      <c r="AX84" s="72"/>
      <c r="AY84" s="75"/>
      <c r="AZ84" s="77"/>
      <c r="BA84" s="79"/>
      <c r="BB84" s="82"/>
      <c r="BC84" s="79"/>
      <c r="BD84" s="84"/>
      <c r="BE84" s="70"/>
      <c r="BF84" s="85"/>
      <c r="BG84" s="86"/>
      <c r="BH84" s="86"/>
    </row>
    <row r="85" spans="2:60" ht="22.5" customHeight="1" x14ac:dyDescent="0.25">
      <c r="B85" s="87"/>
      <c r="C85" s="86"/>
      <c r="D85" s="86"/>
      <c r="E85" s="86"/>
      <c r="F85" s="86"/>
      <c r="G85" s="86"/>
      <c r="H85" s="86"/>
      <c r="I85" s="103"/>
      <c r="J85" s="105"/>
      <c r="K85" s="108"/>
      <c r="L85" s="111"/>
      <c r="M85" s="79"/>
      <c r="N85" s="86"/>
      <c r="O85" s="86"/>
      <c r="P85" s="86"/>
      <c r="Q85" s="86"/>
      <c r="R85" s="86"/>
      <c r="S85" s="86"/>
      <c r="T85" s="86"/>
      <c r="U85" s="86"/>
      <c r="V85" s="86"/>
      <c r="W85" s="86"/>
      <c r="X85" s="86"/>
      <c r="Y85" s="86"/>
      <c r="Z85" s="86"/>
      <c r="AA85" s="86"/>
      <c r="AB85" s="86"/>
      <c r="AC85" s="86"/>
      <c r="AD85" s="86"/>
      <c r="AE85" s="86"/>
      <c r="AF85" s="99"/>
      <c r="AG85" s="79"/>
      <c r="AH85" s="85"/>
      <c r="AI85" s="101"/>
      <c r="AJ85" s="70"/>
      <c r="AK85" s="2">
        <v>5</v>
      </c>
      <c r="AL85" s="21" t="s">
        <v>70</v>
      </c>
      <c r="AM85" s="16"/>
      <c r="AN85" s="16"/>
      <c r="AO85" s="16"/>
      <c r="AP85" s="16"/>
      <c r="AQ85" s="16"/>
      <c r="AR85" s="16"/>
      <c r="AS85" s="16"/>
      <c r="AT85" s="16"/>
      <c r="AU85" s="16"/>
      <c r="AV85" s="16"/>
      <c r="AW85" s="4">
        <f t="shared" ref="AW85:AW148" si="15">IF(AP85="SI",15,0)+IF(AQ85="SI",5,0)+IF(AR85="SI",15,0)+IF(AS85="SI",10,0)+IF(AT85="SI",15,0)+IF(AU85="SI",10,0)+IF(AV85="SI",30,0)</f>
        <v>0</v>
      </c>
      <c r="AX85" s="73"/>
      <c r="AY85" s="76"/>
      <c r="AZ85" s="77"/>
      <c r="BA85" s="79"/>
      <c r="BB85" s="82"/>
      <c r="BC85" s="79"/>
      <c r="BD85" s="84"/>
      <c r="BE85" s="70"/>
      <c r="BF85" s="85"/>
      <c r="BG85" s="86"/>
      <c r="BH85" s="86"/>
    </row>
    <row r="86" spans="2:60" ht="22.5" customHeight="1" x14ac:dyDescent="0.25">
      <c r="B86" s="87"/>
      <c r="C86" s="86"/>
      <c r="D86" s="86"/>
      <c r="E86" s="86"/>
      <c r="F86" s="86"/>
      <c r="G86" s="86"/>
      <c r="H86" s="86"/>
      <c r="I86" s="103"/>
      <c r="J86" s="105"/>
      <c r="K86" s="108"/>
      <c r="L86" s="111"/>
      <c r="M86" s="79"/>
      <c r="N86" s="86"/>
      <c r="O86" s="86"/>
      <c r="P86" s="86"/>
      <c r="Q86" s="86"/>
      <c r="R86" s="86"/>
      <c r="S86" s="86"/>
      <c r="T86" s="86"/>
      <c r="U86" s="86"/>
      <c r="V86" s="86"/>
      <c r="W86" s="86"/>
      <c r="X86" s="86"/>
      <c r="Y86" s="86"/>
      <c r="Z86" s="86"/>
      <c r="AA86" s="86"/>
      <c r="AB86" s="86"/>
      <c r="AC86" s="86"/>
      <c r="AD86" s="86"/>
      <c r="AE86" s="86"/>
      <c r="AF86" s="99"/>
      <c r="AG86" s="79"/>
      <c r="AH86" s="85"/>
      <c r="AI86" s="101"/>
      <c r="AJ86" s="70"/>
      <c r="AK86" s="2">
        <v>6</v>
      </c>
      <c r="AL86" s="21" t="s">
        <v>70</v>
      </c>
      <c r="AM86" s="16"/>
      <c r="AN86" s="16"/>
      <c r="AO86" s="16"/>
      <c r="AP86" s="16"/>
      <c r="AQ86" s="16"/>
      <c r="AR86" s="16"/>
      <c r="AS86" s="16"/>
      <c r="AT86" s="16"/>
      <c r="AU86" s="16"/>
      <c r="AV86" s="16"/>
      <c r="AW86" s="4">
        <f t="shared" si="15"/>
        <v>0</v>
      </c>
      <c r="AX86" s="71" t="s">
        <v>68</v>
      </c>
      <c r="AY86" s="74">
        <f t="shared" ref="AY86" si="16">IFERROR(SUMIF(AO81:AO90,"Preventivo",AW81:AW90)/COUNTIF(AO81:AO90,"Preventivo"),0)</f>
        <v>0</v>
      </c>
      <c r="AZ86" s="77"/>
      <c r="BA86" s="79"/>
      <c r="BB86" s="82"/>
      <c r="BC86" s="79"/>
      <c r="BD86" s="84"/>
      <c r="BE86" s="70"/>
      <c r="BF86" s="85"/>
      <c r="BG86" s="86"/>
      <c r="BH86" s="86"/>
    </row>
    <row r="87" spans="2:60" ht="22.5" customHeight="1" x14ac:dyDescent="0.25">
      <c r="B87" s="87"/>
      <c r="C87" s="86"/>
      <c r="D87" s="86"/>
      <c r="E87" s="86"/>
      <c r="F87" s="86"/>
      <c r="G87" s="86"/>
      <c r="H87" s="86"/>
      <c r="I87" s="103"/>
      <c r="J87" s="105"/>
      <c r="K87" s="108"/>
      <c r="L87" s="111"/>
      <c r="M87" s="79"/>
      <c r="N87" s="86"/>
      <c r="O87" s="86"/>
      <c r="P87" s="86"/>
      <c r="Q87" s="86"/>
      <c r="R87" s="86"/>
      <c r="S87" s="86"/>
      <c r="T87" s="86"/>
      <c r="U87" s="86"/>
      <c r="V87" s="86"/>
      <c r="W87" s="86"/>
      <c r="X87" s="86"/>
      <c r="Y87" s="86"/>
      <c r="Z87" s="86"/>
      <c r="AA87" s="86"/>
      <c r="AB87" s="86"/>
      <c r="AC87" s="86"/>
      <c r="AD87" s="86"/>
      <c r="AE87" s="86"/>
      <c r="AF87" s="99"/>
      <c r="AG87" s="79"/>
      <c r="AH87" s="85"/>
      <c r="AI87" s="101"/>
      <c r="AJ87" s="70"/>
      <c r="AK87" s="2">
        <v>7</v>
      </c>
      <c r="AL87" s="21" t="s">
        <v>70</v>
      </c>
      <c r="AM87" s="16"/>
      <c r="AN87" s="16"/>
      <c r="AO87" s="16"/>
      <c r="AP87" s="16"/>
      <c r="AQ87" s="16"/>
      <c r="AR87" s="16"/>
      <c r="AS87" s="16"/>
      <c r="AT87" s="16"/>
      <c r="AU87" s="16"/>
      <c r="AV87" s="16"/>
      <c r="AW87" s="4">
        <f t="shared" si="15"/>
        <v>0</v>
      </c>
      <c r="AX87" s="72"/>
      <c r="AY87" s="75"/>
      <c r="AZ87" s="77"/>
      <c r="BA87" s="79"/>
      <c r="BB87" s="82"/>
      <c r="BC87" s="79"/>
      <c r="BD87" s="84"/>
      <c r="BE87" s="70"/>
      <c r="BF87" s="85"/>
      <c r="BG87" s="86"/>
      <c r="BH87" s="86"/>
    </row>
    <row r="88" spans="2:60" ht="22.5" customHeight="1" x14ac:dyDescent="0.25">
      <c r="B88" s="87"/>
      <c r="C88" s="86"/>
      <c r="D88" s="86"/>
      <c r="E88" s="86"/>
      <c r="F88" s="86"/>
      <c r="G88" s="86"/>
      <c r="H88" s="86"/>
      <c r="I88" s="103"/>
      <c r="J88" s="105"/>
      <c r="K88" s="108"/>
      <c r="L88" s="111"/>
      <c r="M88" s="79"/>
      <c r="N88" s="86"/>
      <c r="O88" s="86"/>
      <c r="P88" s="86"/>
      <c r="Q88" s="86"/>
      <c r="R88" s="86"/>
      <c r="S88" s="86"/>
      <c r="T88" s="86"/>
      <c r="U88" s="86"/>
      <c r="V88" s="86"/>
      <c r="W88" s="86"/>
      <c r="X88" s="86"/>
      <c r="Y88" s="86"/>
      <c r="Z88" s="86"/>
      <c r="AA88" s="86"/>
      <c r="AB88" s="86"/>
      <c r="AC88" s="86"/>
      <c r="AD88" s="86"/>
      <c r="AE88" s="86"/>
      <c r="AF88" s="99"/>
      <c r="AG88" s="79"/>
      <c r="AH88" s="85"/>
      <c r="AI88" s="101"/>
      <c r="AJ88" s="70"/>
      <c r="AK88" s="2">
        <v>8</v>
      </c>
      <c r="AL88" s="21" t="s">
        <v>70</v>
      </c>
      <c r="AM88" s="16"/>
      <c r="AN88" s="16"/>
      <c r="AO88" s="16"/>
      <c r="AP88" s="16"/>
      <c r="AQ88" s="16"/>
      <c r="AR88" s="16"/>
      <c r="AS88" s="16"/>
      <c r="AT88" s="16"/>
      <c r="AU88" s="16"/>
      <c r="AV88" s="16"/>
      <c r="AW88" s="4">
        <f t="shared" si="15"/>
        <v>0</v>
      </c>
      <c r="AX88" s="72"/>
      <c r="AY88" s="75"/>
      <c r="AZ88" s="77"/>
      <c r="BA88" s="79"/>
      <c r="BB88" s="82"/>
      <c r="BC88" s="79"/>
      <c r="BD88" s="84"/>
      <c r="BE88" s="70"/>
      <c r="BF88" s="85"/>
      <c r="BG88" s="86"/>
      <c r="BH88" s="86"/>
    </row>
    <row r="89" spans="2:60" ht="22.5" customHeight="1" x14ac:dyDescent="0.25">
      <c r="B89" s="87"/>
      <c r="C89" s="86"/>
      <c r="D89" s="86"/>
      <c r="E89" s="86"/>
      <c r="F89" s="86"/>
      <c r="G89" s="86"/>
      <c r="H89" s="86"/>
      <c r="I89" s="103"/>
      <c r="J89" s="105"/>
      <c r="K89" s="108"/>
      <c r="L89" s="111"/>
      <c r="M89" s="79"/>
      <c r="N89" s="86"/>
      <c r="O89" s="86"/>
      <c r="P89" s="86"/>
      <c r="Q89" s="86"/>
      <c r="R89" s="86"/>
      <c r="S89" s="86"/>
      <c r="T89" s="86"/>
      <c r="U89" s="86"/>
      <c r="V89" s="86"/>
      <c r="W89" s="86"/>
      <c r="X89" s="86"/>
      <c r="Y89" s="86"/>
      <c r="Z89" s="86"/>
      <c r="AA89" s="86"/>
      <c r="AB89" s="86"/>
      <c r="AC89" s="86"/>
      <c r="AD89" s="86"/>
      <c r="AE89" s="86"/>
      <c r="AF89" s="99"/>
      <c r="AG89" s="79"/>
      <c r="AH89" s="85"/>
      <c r="AI89" s="101"/>
      <c r="AJ89" s="70"/>
      <c r="AK89" s="2">
        <v>9</v>
      </c>
      <c r="AL89" s="21" t="s">
        <v>70</v>
      </c>
      <c r="AM89" s="16"/>
      <c r="AN89" s="16"/>
      <c r="AO89" s="16"/>
      <c r="AP89" s="16"/>
      <c r="AQ89" s="16"/>
      <c r="AR89" s="16"/>
      <c r="AS89" s="16"/>
      <c r="AT89" s="16"/>
      <c r="AU89" s="16"/>
      <c r="AV89" s="16"/>
      <c r="AW89" s="4">
        <f t="shared" si="15"/>
        <v>0</v>
      </c>
      <c r="AX89" s="72"/>
      <c r="AY89" s="75"/>
      <c r="AZ89" s="77"/>
      <c r="BA89" s="79"/>
      <c r="BB89" s="82"/>
      <c r="BC89" s="79"/>
      <c r="BD89" s="84"/>
      <c r="BE89" s="70"/>
      <c r="BF89" s="85"/>
      <c r="BG89" s="86"/>
      <c r="BH89" s="86"/>
    </row>
    <row r="90" spans="2:60" ht="22.5" customHeight="1" x14ac:dyDescent="0.25">
      <c r="B90" s="87"/>
      <c r="C90" s="86"/>
      <c r="D90" s="86"/>
      <c r="E90" s="86"/>
      <c r="F90" s="86"/>
      <c r="G90" s="86"/>
      <c r="H90" s="86"/>
      <c r="I90" s="103"/>
      <c r="J90" s="106"/>
      <c r="K90" s="109"/>
      <c r="L90" s="112"/>
      <c r="M90" s="80"/>
      <c r="N90" s="86"/>
      <c r="O90" s="86"/>
      <c r="P90" s="86"/>
      <c r="Q90" s="86"/>
      <c r="R90" s="86"/>
      <c r="S90" s="86"/>
      <c r="T90" s="86"/>
      <c r="U90" s="86"/>
      <c r="V90" s="86"/>
      <c r="W90" s="86"/>
      <c r="X90" s="86"/>
      <c r="Y90" s="86"/>
      <c r="Z90" s="86"/>
      <c r="AA90" s="86"/>
      <c r="AB90" s="86"/>
      <c r="AC90" s="86"/>
      <c r="AD90" s="86"/>
      <c r="AE90" s="86"/>
      <c r="AF90" s="100"/>
      <c r="AG90" s="80"/>
      <c r="AH90" s="85"/>
      <c r="AI90" s="101"/>
      <c r="AJ90" s="70"/>
      <c r="AK90" s="19">
        <v>10</v>
      </c>
      <c r="AL90" s="22" t="s">
        <v>70</v>
      </c>
      <c r="AM90" s="17"/>
      <c r="AN90" s="17"/>
      <c r="AO90" s="17"/>
      <c r="AP90" s="17"/>
      <c r="AQ90" s="17"/>
      <c r="AR90" s="17"/>
      <c r="AS90" s="17"/>
      <c r="AT90" s="17"/>
      <c r="AU90" s="17"/>
      <c r="AV90" s="17"/>
      <c r="AW90" s="5">
        <f t="shared" si="15"/>
        <v>0</v>
      </c>
      <c r="AX90" s="73"/>
      <c r="AY90" s="76"/>
      <c r="AZ90" s="77"/>
      <c r="BA90" s="80"/>
      <c r="BB90" s="83"/>
      <c r="BC90" s="80"/>
      <c r="BD90" s="84"/>
      <c r="BE90" s="70"/>
      <c r="BF90" s="85"/>
      <c r="BG90" s="86"/>
      <c r="BH90" s="86"/>
    </row>
    <row r="91" spans="2:60" ht="37.5" customHeight="1" x14ac:dyDescent="0.25">
      <c r="B91" s="87" t="s">
        <v>31</v>
      </c>
      <c r="C91" s="86" t="s">
        <v>135</v>
      </c>
      <c r="D91" s="86" t="s">
        <v>137</v>
      </c>
      <c r="E91" s="86" t="s">
        <v>77</v>
      </c>
      <c r="F91" s="86" t="s">
        <v>77</v>
      </c>
      <c r="G91" s="86" t="s">
        <v>77</v>
      </c>
      <c r="H91" s="86" t="s">
        <v>77</v>
      </c>
      <c r="I91" s="103" t="str">
        <f>IF(AND((E91="SI"),(F91="SI"),(G91="SI"),(H91="SI")),"Si es Riesgo de Corrupción","No es Riesgo de Corrupción")</f>
        <v>Si es Riesgo de Corrupción</v>
      </c>
      <c r="J91" s="104" t="s">
        <v>136</v>
      </c>
      <c r="K91" s="107" t="s">
        <v>138</v>
      </c>
      <c r="L91" s="110">
        <v>3</v>
      </c>
      <c r="M91" s="78" t="str">
        <f>IF(L91=1,"Rara vez
No se ha presentado en los últimos 5 años",IF(L91=2,"Improbable
Se presentó una vez en los últimos 5 años",IF(L91=3,"Posible
Se presentó una vez en los últimos 2 años",IF(L91=4,"Probable
Se presento una vez en el último año",IF(L91=5,"Casi seguro
Se ha presentado más de una vez al año","← 
Definir el nivel de probabilidad")))))</f>
        <v>Posible
Se presentó una vez en los últimos 2 años</v>
      </c>
      <c r="N91" s="117" t="s">
        <v>77</v>
      </c>
      <c r="O91" s="117" t="s">
        <v>77</v>
      </c>
      <c r="P91" s="117" t="s">
        <v>77</v>
      </c>
      <c r="Q91" s="117" t="s">
        <v>77</v>
      </c>
      <c r="R91" s="117" t="s">
        <v>77</v>
      </c>
      <c r="S91" s="117" t="s">
        <v>77</v>
      </c>
      <c r="T91" s="117" t="s">
        <v>77</v>
      </c>
      <c r="U91" s="117" t="s">
        <v>77</v>
      </c>
      <c r="V91" s="117" t="s">
        <v>77</v>
      </c>
      <c r="W91" s="117" t="s">
        <v>77</v>
      </c>
      <c r="X91" s="117" t="s">
        <v>77</v>
      </c>
      <c r="Y91" s="117" t="s">
        <v>77</v>
      </c>
      <c r="Z91" s="117" t="s">
        <v>77</v>
      </c>
      <c r="AA91" s="117" t="s">
        <v>77</v>
      </c>
      <c r="AB91" s="117" t="s">
        <v>77</v>
      </c>
      <c r="AC91" s="117" t="s">
        <v>77</v>
      </c>
      <c r="AD91" s="117" t="s">
        <v>77</v>
      </c>
      <c r="AE91" s="117" t="s">
        <v>77</v>
      </c>
      <c r="AF91" s="98">
        <f>COUNTIF(N91:AE100,"SI")</f>
        <v>18</v>
      </c>
      <c r="AG91" s="78" t="str">
        <f>IF(AF91&lt;=5,"Moderado",IF(AND(AF91&gt;5,AF91&lt;=11),"Mayor",IF(AF91&gt;11,"Catastrófico","Responder las preguntas que se encuentran en los numerales del 1 al 18")))</f>
        <v>Catastrófico</v>
      </c>
      <c r="AH91" s="85">
        <f>IF(AG91="Moderado",5,IF(AG91="Mayor",10,IF(AG91="Catastrófico",20,"Responder las preguntas que se encuentran en los numerales del 1 al 18")))</f>
        <v>20</v>
      </c>
      <c r="AI91" s="101">
        <f>AH91*L91</f>
        <v>60</v>
      </c>
      <c r="AJ91" s="70" t="str">
        <f>IF(AI91&lt;=10,"Baja",IF(AND(AI91&gt;10,AI91&lt;=25),"Moderada",IF(AND(AI91&gt;25,AI91&lt;=50),"Alta",IF(AI91&gt;50,"Extrema",""))))</f>
        <v>Extrema</v>
      </c>
      <c r="AK91" s="1">
        <v>1</v>
      </c>
      <c r="AL91" s="13" t="s">
        <v>139</v>
      </c>
      <c r="AM91" s="14" t="s">
        <v>142</v>
      </c>
      <c r="AN91" s="14" t="s">
        <v>90</v>
      </c>
      <c r="AO91" s="14" t="s">
        <v>94</v>
      </c>
      <c r="AP91" s="15"/>
      <c r="AQ91" s="15"/>
      <c r="AR91" s="15"/>
      <c r="AS91" s="15"/>
      <c r="AT91" s="15"/>
      <c r="AU91" s="15"/>
      <c r="AV91" s="14"/>
      <c r="AW91" s="3">
        <f t="shared" si="15"/>
        <v>0</v>
      </c>
      <c r="AX91" s="71" t="s">
        <v>69</v>
      </c>
      <c r="AY91" s="74">
        <f t="shared" ref="AY91" si="17">IFERROR(((SUMIF(AO91:AO100,"Correctivo",AW91:AW100))+(SUMIF(AO91:AO100,"Detectivo",AW91:AW100)))/(COUNTIF(AO91:AO100,"Correctivo")+COUNTIF(AO91:AO100,"Detectivo")),0)</f>
        <v>0</v>
      </c>
      <c r="AZ91" s="77">
        <f>IF(AY96&lt;=50,L91,IF(AND(AY96&gt;50,AY96&lt;=75,L91&gt;1),L91-1,IF(AND(AY96&gt;75,L91&gt;2),L91-2,IF(AND(AY96&gt;75,L91=2),L91-1,1))))</f>
        <v>3</v>
      </c>
      <c r="BA91" s="78" t="str">
        <f>IF(AZ91=1,"Rara vez
No se ha presentado en los últimos 5 años",IF(AZ91=2,"Improbable
Se presentó una vez en los últimos 5 años",IF(AZ91=3,"Posible
Se presentó una vez en los últimos 2 años",IF(AZ91=4,"Probable
Se presento una vez en el último año",IF(AZ91=5,"Casi seguro
Se ha presentado más de una vez al año","← 
Definir el nivel de probabilidad")))))</f>
        <v>Posible
Se presentó una vez en los últimos 2 años</v>
      </c>
      <c r="BB91" s="81">
        <f>IF(AY91&lt;=50,AH91,IF(AND(AY91&lt;=75,AH91=10),AH91-5,IF(AND(AY91&lt;=75,AH91=20),AH91-10,IF(AND(AY91&lt;=100,AH91=20),AH91-15,IF(AND(AY91&lt;=100,AH91=10),AH91-5,5)))))</f>
        <v>20</v>
      </c>
      <c r="BC91" s="78" t="str">
        <f>IF(BB91&lt;=5,"Moderado",IF(AND(BB91&gt;5,BB91&lt;=11),"Mayor",IF(BB91&gt;11,"Catastrófico","Responder las preguntas que se encuentran en los numerales del 1 al 18")))</f>
        <v>Catastrófico</v>
      </c>
      <c r="BD91" s="84">
        <f>BB91*AZ91</f>
        <v>60</v>
      </c>
      <c r="BE91" s="70" t="str">
        <f>IF(BD91&lt;=10,"Baja",IF(AND(BD91&gt;10,BD91&lt;=25),"Moderada",IF(AND(BD91&gt;25,BD91&lt;=50),"Alta",IF(BD91&gt;50,"Extrema",""))))</f>
        <v>Extrema</v>
      </c>
      <c r="BF91" s="85" t="str">
        <f>IF(BE91="Baja","Tratamiento: eliminarse o reducirse fácilmente con los controles establecidos en la entidad.",IF(OR(BE91="Moderada",BE91="Alta"),"Tratamiento: llevar los riesgos a la Zona de Riesgo Baja o eliminarlo",IF(BE91="Extrema","Tratamiento: requieren de un tratamiento prioritario. Se deben implementar los controles orientados a reducir la posibilidad de ocurrencia del riesgo o disminuir el impacto de sus efectos y tomar las medidas de protección.",0)))</f>
        <v>Tratamiento: requieren de un tratamiento prioritario. Se deben implementar los controles orientados a reducir la posibilidad de ocurrencia del riesgo o disminuir el impacto de sus efectos y tomar las medidas de protección.</v>
      </c>
      <c r="BG91" s="86"/>
      <c r="BH91" s="86"/>
    </row>
    <row r="92" spans="2:60" ht="37.5" customHeight="1" x14ac:dyDescent="0.25">
      <c r="B92" s="87"/>
      <c r="C92" s="86"/>
      <c r="D92" s="86"/>
      <c r="E92" s="86"/>
      <c r="F92" s="86"/>
      <c r="G92" s="86"/>
      <c r="H92" s="86"/>
      <c r="I92" s="103"/>
      <c r="J92" s="105"/>
      <c r="K92" s="108"/>
      <c r="L92" s="111"/>
      <c r="M92" s="79"/>
      <c r="N92" s="117"/>
      <c r="O92" s="117"/>
      <c r="P92" s="117"/>
      <c r="Q92" s="117"/>
      <c r="R92" s="117"/>
      <c r="S92" s="117"/>
      <c r="T92" s="117"/>
      <c r="U92" s="117"/>
      <c r="V92" s="117"/>
      <c r="W92" s="117"/>
      <c r="X92" s="117"/>
      <c r="Y92" s="117"/>
      <c r="Z92" s="117"/>
      <c r="AA92" s="117"/>
      <c r="AB92" s="117"/>
      <c r="AC92" s="117"/>
      <c r="AD92" s="117"/>
      <c r="AE92" s="117"/>
      <c r="AF92" s="99"/>
      <c r="AG92" s="79"/>
      <c r="AH92" s="85"/>
      <c r="AI92" s="101"/>
      <c r="AJ92" s="70"/>
      <c r="AK92" s="2">
        <v>2</v>
      </c>
      <c r="AL92" s="21" t="s">
        <v>140</v>
      </c>
      <c r="AM92" s="14" t="s">
        <v>142</v>
      </c>
      <c r="AN92" s="16" t="s">
        <v>90</v>
      </c>
      <c r="AO92" s="16" t="s">
        <v>91</v>
      </c>
      <c r="AP92" s="16"/>
      <c r="AQ92" s="16"/>
      <c r="AR92" s="16"/>
      <c r="AS92" s="16"/>
      <c r="AT92" s="16"/>
      <c r="AU92" s="16"/>
      <c r="AV92" s="16"/>
      <c r="AW92" s="4">
        <f t="shared" si="15"/>
        <v>0</v>
      </c>
      <c r="AX92" s="72"/>
      <c r="AY92" s="75"/>
      <c r="AZ92" s="77"/>
      <c r="BA92" s="79"/>
      <c r="BB92" s="82"/>
      <c r="BC92" s="79"/>
      <c r="BD92" s="84"/>
      <c r="BE92" s="70"/>
      <c r="BF92" s="85"/>
      <c r="BG92" s="86"/>
      <c r="BH92" s="86"/>
    </row>
    <row r="93" spans="2:60" ht="37.5" customHeight="1" x14ac:dyDescent="0.25">
      <c r="B93" s="87"/>
      <c r="C93" s="86"/>
      <c r="D93" s="86"/>
      <c r="E93" s="86"/>
      <c r="F93" s="86"/>
      <c r="G93" s="86"/>
      <c r="H93" s="86"/>
      <c r="I93" s="103"/>
      <c r="J93" s="105"/>
      <c r="K93" s="108"/>
      <c r="L93" s="111"/>
      <c r="M93" s="79"/>
      <c r="N93" s="117"/>
      <c r="O93" s="117"/>
      <c r="P93" s="117"/>
      <c r="Q93" s="117"/>
      <c r="R93" s="117"/>
      <c r="S93" s="117"/>
      <c r="T93" s="117"/>
      <c r="U93" s="117"/>
      <c r="V93" s="117"/>
      <c r="W93" s="117"/>
      <c r="X93" s="117"/>
      <c r="Y93" s="117"/>
      <c r="Z93" s="117"/>
      <c r="AA93" s="117"/>
      <c r="AB93" s="117"/>
      <c r="AC93" s="117"/>
      <c r="AD93" s="117"/>
      <c r="AE93" s="117"/>
      <c r="AF93" s="99"/>
      <c r="AG93" s="79"/>
      <c r="AH93" s="85"/>
      <c r="AI93" s="101"/>
      <c r="AJ93" s="70"/>
      <c r="AK93" s="2">
        <v>3</v>
      </c>
      <c r="AL93" s="21" t="s">
        <v>141</v>
      </c>
      <c r="AM93" s="14" t="s">
        <v>142</v>
      </c>
      <c r="AN93" s="16" t="s">
        <v>90</v>
      </c>
      <c r="AO93" s="16" t="s">
        <v>91</v>
      </c>
      <c r="AP93" s="16"/>
      <c r="AQ93" s="16"/>
      <c r="AR93" s="16"/>
      <c r="AS93" s="16"/>
      <c r="AT93" s="16"/>
      <c r="AU93" s="16"/>
      <c r="AV93" s="16"/>
      <c r="AW93" s="4">
        <f t="shared" si="15"/>
        <v>0</v>
      </c>
      <c r="AX93" s="72"/>
      <c r="AY93" s="75"/>
      <c r="AZ93" s="77"/>
      <c r="BA93" s="79"/>
      <c r="BB93" s="82"/>
      <c r="BC93" s="79"/>
      <c r="BD93" s="84"/>
      <c r="BE93" s="70"/>
      <c r="BF93" s="85"/>
      <c r="BG93" s="86"/>
      <c r="BH93" s="86"/>
    </row>
    <row r="94" spans="2:60" ht="22.5" customHeight="1" x14ac:dyDescent="0.25">
      <c r="B94" s="87"/>
      <c r="C94" s="86"/>
      <c r="D94" s="86"/>
      <c r="E94" s="86"/>
      <c r="F94" s="86"/>
      <c r="G94" s="86"/>
      <c r="H94" s="86"/>
      <c r="I94" s="103"/>
      <c r="J94" s="105"/>
      <c r="K94" s="108"/>
      <c r="L94" s="111"/>
      <c r="M94" s="79"/>
      <c r="N94" s="117"/>
      <c r="O94" s="117"/>
      <c r="P94" s="117"/>
      <c r="Q94" s="117"/>
      <c r="R94" s="117"/>
      <c r="S94" s="117"/>
      <c r="T94" s="117"/>
      <c r="U94" s="117"/>
      <c r="V94" s="117"/>
      <c r="W94" s="117"/>
      <c r="X94" s="117"/>
      <c r="Y94" s="117"/>
      <c r="Z94" s="117"/>
      <c r="AA94" s="117"/>
      <c r="AB94" s="117"/>
      <c r="AC94" s="117"/>
      <c r="AD94" s="117"/>
      <c r="AE94" s="117"/>
      <c r="AF94" s="99"/>
      <c r="AG94" s="79"/>
      <c r="AH94" s="85"/>
      <c r="AI94" s="101"/>
      <c r="AJ94" s="70"/>
      <c r="AK94" s="2">
        <v>4</v>
      </c>
      <c r="AL94" s="21" t="s">
        <v>70</v>
      </c>
      <c r="AM94" s="16"/>
      <c r="AN94" s="16"/>
      <c r="AO94" s="16"/>
      <c r="AP94" s="16"/>
      <c r="AQ94" s="16"/>
      <c r="AR94" s="16"/>
      <c r="AS94" s="16"/>
      <c r="AT94" s="16"/>
      <c r="AU94" s="16"/>
      <c r="AV94" s="16"/>
      <c r="AW94" s="4">
        <f t="shared" si="15"/>
        <v>0</v>
      </c>
      <c r="AX94" s="72"/>
      <c r="AY94" s="75"/>
      <c r="AZ94" s="77"/>
      <c r="BA94" s="79"/>
      <c r="BB94" s="82"/>
      <c r="BC94" s="79"/>
      <c r="BD94" s="84"/>
      <c r="BE94" s="70"/>
      <c r="BF94" s="85"/>
      <c r="BG94" s="86"/>
      <c r="BH94" s="86"/>
    </row>
    <row r="95" spans="2:60" ht="22.5" customHeight="1" x14ac:dyDescent="0.25">
      <c r="B95" s="87"/>
      <c r="C95" s="86"/>
      <c r="D95" s="86"/>
      <c r="E95" s="86"/>
      <c r="F95" s="86"/>
      <c r="G95" s="86"/>
      <c r="H95" s="86"/>
      <c r="I95" s="103"/>
      <c r="J95" s="105"/>
      <c r="K95" s="108"/>
      <c r="L95" s="111"/>
      <c r="M95" s="79"/>
      <c r="N95" s="117"/>
      <c r="O95" s="117"/>
      <c r="P95" s="117"/>
      <c r="Q95" s="117"/>
      <c r="R95" s="117"/>
      <c r="S95" s="117"/>
      <c r="T95" s="117"/>
      <c r="U95" s="117"/>
      <c r="V95" s="117"/>
      <c r="W95" s="117"/>
      <c r="X95" s="117"/>
      <c r="Y95" s="117"/>
      <c r="Z95" s="117"/>
      <c r="AA95" s="117"/>
      <c r="AB95" s="117"/>
      <c r="AC95" s="117"/>
      <c r="AD95" s="117"/>
      <c r="AE95" s="117"/>
      <c r="AF95" s="99"/>
      <c r="AG95" s="79"/>
      <c r="AH95" s="85"/>
      <c r="AI95" s="101"/>
      <c r="AJ95" s="70"/>
      <c r="AK95" s="2">
        <v>5</v>
      </c>
      <c r="AL95" s="21" t="s">
        <v>70</v>
      </c>
      <c r="AM95" s="16"/>
      <c r="AN95" s="16"/>
      <c r="AO95" s="16"/>
      <c r="AP95" s="16"/>
      <c r="AQ95" s="16"/>
      <c r="AR95" s="16"/>
      <c r="AS95" s="16"/>
      <c r="AT95" s="16"/>
      <c r="AU95" s="16"/>
      <c r="AV95" s="16"/>
      <c r="AW95" s="4">
        <f t="shared" si="15"/>
        <v>0</v>
      </c>
      <c r="AX95" s="73"/>
      <c r="AY95" s="76"/>
      <c r="AZ95" s="77"/>
      <c r="BA95" s="79"/>
      <c r="BB95" s="82"/>
      <c r="BC95" s="79"/>
      <c r="BD95" s="84"/>
      <c r="BE95" s="70"/>
      <c r="BF95" s="85"/>
      <c r="BG95" s="86"/>
      <c r="BH95" s="86"/>
    </row>
    <row r="96" spans="2:60" ht="22.5" customHeight="1" x14ac:dyDescent="0.25">
      <c r="B96" s="87"/>
      <c r="C96" s="86"/>
      <c r="D96" s="86"/>
      <c r="E96" s="86"/>
      <c r="F96" s="86"/>
      <c r="G96" s="86"/>
      <c r="H96" s="86"/>
      <c r="I96" s="103"/>
      <c r="J96" s="105"/>
      <c r="K96" s="108"/>
      <c r="L96" s="111"/>
      <c r="M96" s="79"/>
      <c r="N96" s="117"/>
      <c r="O96" s="117"/>
      <c r="P96" s="117"/>
      <c r="Q96" s="117"/>
      <c r="R96" s="117"/>
      <c r="S96" s="117"/>
      <c r="T96" s="117"/>
      <c r="U96" s="117"/>
      <c r="V96" s="117"/>
      <c r="W96" s="117"/>
      <c r="X96" s="117"/>
      <c r="Y96" s="117"/>
      <c r="Z96" s="117"/>
      <c r="AA96" s="117"/>
      <c r="AB96" s="117"/>
      <c r="AC96" s="117"/>
      <c r="AD96" s="117"/>
      <c r="AE96" s="117"/>
      <c r="AF96" s="99"/>
      <c r="AG96" s="79"/>
      <c r="AH96" s="85"/>
      <c r="AI96" s="101"/>
      <c r="AJ96" s="70"/>
      <c r="AK96" s="2">
        <v>6</v>
      </c>
      <c r="AL96" s="21" t="s">
        <v>70</v>
      </c>
      <c r="AM96" s="16"/>
      <c r="AN96" s="16"/>
      <c r="AO96" s="16"/>
      <c r="AP96" s="16"/>
      <c r="AQ96" s="16"/>
      <c r="AR96" s="16"/>
      <c r="AS96" s="16"/>
      <c r="AT96" s="16"/>
      <c r="AU96" s="16"/>
      <c r="AV96" s="16"/>
      <c r="AW96" s="4">
        <f t="shared" si="15"/>
        <v>0</v>
      </c>
      <c r="AX96" s="71" t="s">
        <v>68</v>
      </c>
      <c r="AY96" s="74">
        <f t="shared" ref="AY96" si="18">IFERROR(SUMIF(AO91:AO100,"Preventivo",AW91:AW100)/COUNTIF(AO91:AO100,"Preventivo"),0)</f>
        <v>0</v>
      </c>
      <c r="AZ96" s="77"/>
      <c r="BA96" s="79"/>
      <c r="BB96" s="82"/>
      <c r="BC96" s="79"/>
      <c r="BD96" s="84"/>
      <c r="BE96" s="70"/>
      <c r="BF96" s="85"/>
      <c r="BG96" s="86"/>
      <c r="BH96" s="86"/>
    </row>
    <row r="97" spans="2:60" ht="22.5" customHeight="1" x14ac:dyDescent="0.25">
      <c r="B97" s="87"/>
      <c r="C97" s="86"/>
      <c r="D97" s="86"/>
      <c r="E97" s="86"/>
      <c r="F97" s="86"/>
      <c r="G97" s="86"/>
      <c r="H97" s="86"/>
      <c r="I97" s="103"/>
      <c r="J97" s="105"/>
      <c r="K97" s="108"/>
      <c r="L97" s="111"/>
      <c r="M97" s="79"/>
      <c r="N97" s="117"/>
      <c r="O97" s="117"/>
      <c r="P97" s="117"/>
      <c r="Q97" s="117"/>
      <c r="R97" s="117"/>
      <c r="S97" s="117"/>
      <c r="T97" s="117"/>
      <c r="U97" s="117"/>
      <c r="V97" s="117"/>
      <c r="W97" s="117"/>
      <c r="X97" s="117"/>
      <c r="Y97" s="117"/>
      <c r="Z97" s="117"/>
      <c r="AA97" s="117"/>
      <c r="AB97" s="117"/>
      <c r="AC97" s="117"/>
      <c r="AD97" s="117"/>
      <c r="AE97" s="117"/>
      <c r="AF97" s="99"/>
      <c r="AG97" s="79"/>
      <c r="AH97" s="85"/>
      <c r="AI97" s="101"/>
      <c r="AJ97" s="70"/>
      <c r="AK97" s="2">
        <v>7</v>
      </c>
      <c r="AL97" s="21" t="s">
        <v>70</v>
      </c>
      <c r="AM97" s="16"/>
      <c r="AN97" s="16"/>
      <c r="AO97" s="16"/>
      <c r="AP97" s="16"/>
      <c r="AQ97" s="16"/>
      <c r="AR97" s="16"/>
      <c r="AS97" s="16"/>
      <c r="AT97" s="16"/>
      <c r="AU97" s="16"/>
      <c r="AV97" s="16"/>
      <c r="AW97" s="4">
        <f t="shared" si="15"/>
        <v>0</v>
      </c>
      <c r="AX97" s="72"/>
      <c r="AY97" s="75"/>
      <c r="AZ97" s="77"/>
      <c r="BA97" s="79"/>
      <c r="BB97" s="82"/>
      <c r="BC97" s="79"/>
      <c r="BD97" s="84"/>
      <c r="BE97" s="70"/>
      <c r="BF97" s="85"/>
      <c r="BG97" s="86"/>
      <c r="BH97" s="86"/>
    </row>
    <row r="98" spans="2:60" ht="22.5" customHeight="1" x14ac:dyDescent="0.25">
      <c r="B98" s="87"/>
      <c r="C98" s="86"/>
      <c r="D98" s="86"/>
      <c r="E98" s="86"/>
      <c r="F98" s="86"/>
      <c r="G98" s="86"/>
      <c r="H98" s="86"/>
      <c r="I98" s="103"/>
      <c r="J98" s="105"/>
      <c r="K98" s="108"/>
      <c r="L98" s="111"/>
      <c r="M98" s="79"/>
      <c r="N98" s="117"/>
      <c r="O98" s="117"/>
      <c r="P98" s="117"/>
      <c r="Q98" s="117"/>
      <c r="R98" s="117"/>
      <c r="S98" s="117"/>
      <c r="T98" s="117"/>
      <c r="U98" s="117"/>
      <c r="V98" s="117"/>
      <c r="W98" s="117"/>
      <c r="X98" s="117"/>
      <c r="Y98" s="117"/>
      <c r="Z98" s="117"/>
      <c r="AA98" s="117"/>
      <c r="AB98" s="117"/>
      <c r="AC98" s="117"/>
      <c r="AD98" s="117"/>
      <c r="AE98" s="117"/>
      <c r="AF98" s="99"/>
      <c r="AG98" s="79"/>
      <c r="AH98" s="85"/>
      <c r="AI98" s="101"/>
      <c r="AJ98" s="70"/>
      <c r="AK98" s="2">
        <v>8</v>
      </c>
      <c r="AL98" s="21" t="s">
        <v>70</v>
      </c>
      <c r="AM98" s="16"/>
      <c r="AN98" s="16"/>
      <c r="AO98" s="16"/>
      <c r="AP98" s="16"/>
      <c r="AQ98" s="16"/>
      <c r="AR98" s="16"/>
      <c r="AS98" s="16"/>
      <c r="AT98" s="16"/>
      <c r="AU98" s="16"/>
      <c r="AV98" s="16"/>
      <c r="AW98" s="4">
        <f t="shared" si="15"/>
        <v>0</v>
      </c>
      <c r="AX98" s="72"/>
      <c r="AY98" s="75"/>
      <c r="AZ98" s="77"/>
      <c r="BA98" s="79"/>
      <c r="BB98" s="82"/>
      <c r="BC98" s="79"/>
      <c r="BD98" s="84"/>
      <c r="BE98" s="70"/>
      <c r="BF98" s="85"/>
      <c r="BG98" s="86"/>
      <c r="BH98" s="86"/>
    </row>
    <row r="99" spans="2:60" ht="22.5" customHeight="1" x14ac:dyDescent="0.25">
      <c r="B99" s="87"/>
      <c r="C99" s="86"/>
      <c r="D99" s="86"/>
      <c r="E99" s="86"/>
      <c r="F99" s="86"/>
      <c r="G99" s="86"/>
      <c r="H99" s="86"/>
      <c r="I99" s="103"/>
      <c r="J99" s="105"/>
      <c r="K99" s="108"/>
      <c r="L99" s="111"/>
      <c r="M99" s="79"/>
      <c r="N99" s="117"/>
      <c r="O99" s="117"/>
      <c r="P99" s="117"/>
      <c r="Q99" s="117"/>
      <c r="R99" s="117"/>
      <c r="S99" s="117"/>
      <c r="T99" s="117"/>
      <c r="U99" s="117"/>
      <c r="V99" s="117"/>
      <c r="W99" s="117"/>
      <c r="X99" s="117"/>
      <c r="Y99" s="117"/>
      <c r="Z99" s="117"/>
      <c r="AA99" s="117"/>
      <c r="AB99" s="117"/>
      <c r="AC99" s="117"/>
      <c r="AD99" s="117"/>
      <c r="AE99" s="117"/>
      <c r="AF99" s="99"/>
      <c r="AG99" s="79"/>
      <c r="AH99" s="85"/>
      <c r="AI99" s="101"/>
      <c r="AJ99" s="70"/>
      <c r="AK99" s="2">
        <v>9</v>
      </c>
      <c r="AL99" s="21" t="s">
        <v>70</v>
      </c>
      <c r="AM99" s="16"/>
      <c r="AN99" s="16"/>
      <c r="AO99" s="16"/>
      <c r="AP99" s="16"/>
      <c r="AQ99" s="16"/>
      <c r="AR99" s="16"/>
      <c r="AS99" s="16"/>
      <c r="AT99" s="16"/>
      <c r="AU99" s="16"/>
      <c r="AV99" s="16"/>
      <c r="AW99" s="4">
        <f t="shared" si="15"/>
        <v>0</v>
      </c>
      <c r="AX99" s="72"/>
      <c r="AY99" s="75"/>
      <c r="AZ99" s="77"/>
      <c r="BA99" s="79"/>
      <c r="BB99" s="82"/>
      <c r="BC99" s="79"/>
      <c r="BD99" s="84"/>
      <c r="BE99" s="70"/>
      <c r="BF99" s="85"/>
      <c r="BG99" s="86"/>
      <c r="BH99" s="86"/>
    </row>
    <row r="100" spans="2:60" ht="22.5" customHeight="1" x14ac:dyDescent="0.25">
      <c r="B100" s="87"/>
      <c r="C100" s="86"/>
      <c r="D100" s="86"/>
      <c r="E100" s="86"/>
      <c r="F100" s="86"/>
      <c r="G100" s="86"/>
      <c r="H100" s="86"/>
      <c r="I100" s="103"/>
      <c r="J100" s="106"/>
      <c r="K100" s="109"/>
      <c r="L100" s="112"/>
      <c r="M100" s="80"/>
      <c r="N100" s="117"/>
      <c r="O100" s="117"/>
      <c r="P100" s="117"/>
      <c r="Q100" s="117"/>
      <c r="R100" s="117"/>
      <c r="S100" s="117"/>
      <c r="T100" s="117"/>
      <c r="U100" s="117"/>
      <c r="V100" s="117"/>
      <c r="W100" s="117"/>
      <c r="X100" s="117"/>
      <c r="Y100" s="117"/>
      <c r="Z100" s="117"/>
      <c r="AA100" s="117"/>
      <c r="AB100" s="117"/>
      <c r="AC100" s="117"/>
      <c r="AD100" s="117"/>
      <c r="AE100" s="117"/>
      <c r="AF100" s="100"/>
      <c r="AG100" s="80"/>
      <c r="AH100" s="85"/>
      <c r="AI100" s="101"/>
      <c r="AJ100" s="70"/>
      <c r="AK100" s="19">
        <v>10</v>
      </c>
      <c r="AL100" s="22" t="s">
        <v>70</v>
      </c>
      <c r="AM100" s="17"/>
      <c r="AN100" s="17"/>
      <c r="AO100" s="17"/>
      <c r="AP100" s="17"/>
      <c r="AQ100" s="17"/>
      <c r="AR100" s="17"/>
      <c r="AS100" s="17"/>
      <c r="AT100" s="17"/>
      <c r="AU100" s="17"/>
      <c r="AV100" s="17"/>
      <c r="AW100" s="5">
        <f t="shared" si="15"/>
        <v>0</v>
      </c>
      <c r="AX100" s="73"/>
      <c r="AY100" s="76"/>
      <c r="AZ100" s="77"/>
      <c r="BA100" s="80"/>
      <c r="BB100" s="83"/>
      <c r="BC100" s="80"/>
      <c r="BD100" s="84"/>
      <c r="BE100" s="70"/>
      <c r="BF100" s="85"/>
      <c r="BG100" s="86"/>
      <c r="BH100" s="86"/>
    </row>
    <row r="101" spans="2:60" ht="45.75" customHeight="1" x14ac:dyDescent="0.25">
      <c r="B101" s="87" t="s">
        <v>22</v>
      </c>
      <c r="C101" s="86" t="s">
        <v>143</v>
      </c>
      <c r="D101" s="86" t="s">
        <v>144</v>
      </c>
      <c r="E101" s="107" t="s">
        <v>77</v>
      </c>
      <c r="F101" s="107" t="s">
        <v>77</v>
      </c>
      <c r="G101" s="107" t="s">
        <v>77</v>
      </c>
      <c r="H101" s="107" t="s">
        <v>77</v>
      </c>
      <c r="I101" s="103" t="str">
        <f>IF(AND((E101="SI"),(F101="SI"),(G101="SI"),(H101="SI")),"Si es Riesgo de Corrupción","No es Riesgo de Corrupción")</f>
        <v>Si es Riesgo de Corrupción</v>
      </c>
      <c r="J101" s="104" t="s">
        <v>146</v>
      </c>
      <c r="K101" s="107" t="s">
        <v>145</v>
      </c>
      <c r="L101" s="110">
        <v>3</v>
      </c>
      <c r="M101" s="78" t="str">
        <f>IF(L101=1,"Rara vez
No se ha presentado en los últimos 5 años",IF(L101=2,"Improbable
Se presentó una vez en los últimos 5 años",IF(L101=3,"Posible
Se presentó una vez en los últimos 2 años",IF(L101=4,"Probable
Se presento una vez en el último año",IF(L101=5,"Casi seguro
Se ha presentado más de una vez al año","← 
Definir el nivel de probabilidad")))))</f>
        <v>Posible
Se presentó una vez en los últimos 2 años</v>
      </c>
      <c r="N101" s="117" t="s">
        <v>77</v>
      </c>
      <c r="O101" s="117" t="s">
        <v>77</v>
      </c>
      <c r="P101" s="117" t="s">
        <v>77</v>
      </c>
      <c r="Q101" s="117" t="s">
        <v>77</v>
      </c>
      <c r="R101" s="117" t="s">
        <v>77</v>
      </c>
      <c r="S101" s="117" t="s">
        <v>77</v>
      </c>
      <c r="T101" s="117" t="s">
        <v>77</v>
      </c>
      <c r="U101" s="117" t="s">
        <v>77</v>
      </c>
      <c r="V101" s="117" t="s">
        <v>77</v>
      </c>
      <c r="W101" s="117" t="s">
        <v>77</v>
      </c>
      <c r="X101" s="117" t="s">
        <v>77</v>
      </c>
      <c r="Y101" s="117" t="s">
        <v>77</v>
      </c>
      <c r="Z101" s="117" t="s">
        <v>77</v>
      </c>
      <c r="AA101" s="117" t="s">
        <v>77</v>
      </c>
      <c r="AB101" s="117" t="s">
        <v>77</v>
      </c>
      <c r="AC101" s="117" t="s">
        <v>77</v>
      </c>
      <c r="AD101" s="117" t="s">
        <v>77</v>
      </c>
      <c r="AE101" s="117" t="s">
        <v>77</v>
      </c>
      <c r="AF101" s="98">
        <f>COUNTIF(N101:AE110,"SI")</f>
        <v>18</v>
      </c>
      <c r="AG101" s="78" t="str">
        <f>IF(AF101&lt;=5,"Moderado",IF(AND(AF101&gt;5,AF101&lt;=11),"Mayor",IF(AF101&gt;11,"Catastrófico","Responder las preguntas que se encuentran en los numerales del 1 al 18")))</f>
        <v>Catastrófico</v>
      </c>
      <c r="AH101" s="85">
        <f>IF(AG101="Moderado",5,IF(AG101="Mayor",10,IF(AG101="Catastrófico",20,"Responder las preguntas que se encuentran en los numerales del 1 al 18")))</f>
        <v>20</v>
      </c>
      <c r="AI101" s="101">
        <f>AH101*L101</f>
        <v>60</v>
      </c>
      <c r="AJ101" s="70" t="str">
        <f>IF(AI101&lt;=10,"Baja",IF(AND(AI101&gt;10,AI101&lt;=25),"Moderada",IF(AND(AI101&gt;25,AI101&lt;=50),"Alta",IF(AI101&gt;50,"Extrema",""))))</f>
        <v>Extrema</v>
      </c>
      <c r="AK101" s="1">
        <v>1</v>
      </c>
      <c r="AL101" s="13" t="s">
        <v>139</v>
      </c>
      <c r="AM101" s="14" t="s">
        <v>142</v>
      </c>
      <c r="AN101" s="14"/>
      <c r="AO101" s="14"/>
      <c r="AP101" s="27" t="s">
        <v>77</v>
      </c>
      <c r="AQ101" s="27" t="s">
        <v>77</v>
      </c>
      <c r="AR101" s="27" t="s">
        <v>77</v>
      </c>
      <c r="AS101" s="27" t="s">
        <v>77</v>
      </c>
      <c r="AT101" s="27" t="s">
        <v>77</v>
      </c>
      <c r="AU101" s="27" t="s">
        <v>77</v>
      </c>
      <c r="AV101" s="26" t="s">
        <v>77</v>
      </c>
      <c r="AW101" s="3">
        <f t="shared" si="15"/>
        <v>100</v>
      </c>
      <c r="AX101" s="71" t="s">
        <v>69</v>
      </c>
      <c r="AY101" s="74">
        <f t="shared" ref="AY101" si="19">IFERROR(((SUMIF(AO101:AO110,"Correctivo",AW101:AW110))+(SUMIF(AO101:AO110,"Detectivo",AW101:AW110)))/(COUNTIF(AO101:AO110,"Correctivo")+COUNTIF(AO101:AO110,"Detectivo")),0)</f>
        <v>0</v>
      </c>
      <c r="AZ101" s="77">
        <f>IF(AY106&lt;=50,L101,IF(AND(AY106&gt;50,AY106&lt;=75,L101&gt;1),L101-1,IF(AND(AY106&gt;75,L101&gt;2),L101-2,IF(AND(AY106&gt;75,L101=2),L101-1,1))))</f>
        <v>3</v>
      </c>
      <c r="BA101" s="78" t="str">
        <f>IF(AZ101=1,"Rara vez
No se ha presentado en los últimos 5 años",IF(AZ101=2,"Improbable
Se presentó una vez en los últimos 5 años",IF(AZ101=3,"Posible
Se presentó una vez en los últimos 2 años",IF(AZ101=4,"Probable
Se presento una vez en el último año",IF(AZ101=5,"Casi seguro
Se ha presentado más de una vez al año","← 
Definir el nivel de probabilidad")))))</f>
        <v>Posible
Se presentó una vez en los últimos 2 años</v>
      </c>
      <c r="BB101" s="81">
        <f>IF(AY101&lt;=50,AH101,IF(AND(AY101&lt;=75,AH101=10),AH101-5,IF(AND(AY101&lt;=75,AH101=20),AH101-10,IF(AND(AY101&lt;=100,AH101=20),AH101-15,IF(AND(AY101&lt;=100,AH101=10),AH101-5,5)))))</f>
        <v>20</v>
      </c>
      <c r="BC101" s="78" t="str">
        <f>IF(BB101&lt;=5,"Moderado",IF(AND(BB101&gt;5,BB101&lt;=11),"Mayor",IF(BB101&gt;11,"Catastrófico","Responder las preguntas que se encuentran en los numerales del 1 al 18")))</f>
        <v>Catastrófico</v>
      </c>
      <c r="BD101" s="84">
        <f>BB101*AZ101</f>
        <v>60</v>
      </c>
      <c r="BE101" s="70" t="str">
        <f>IF(BD101&lt;=10,"Baja",IF(AND(BD101&gt;10,BD101&lt;=25),"Moderada",IF(AND(BD101&gt;25,BD101&lt;=50),"Alta",IF(BD101&gt;50,"Extrema",""))))</f>
        <v>Extrema</v>
      </c>
      <c r="BF101" s="85" t="str">
        <f>IF(BE101="Baja","Tratamiento: eliminarse o reducirse fácilmente con los controles establecidos en la entidad.",IF(OR(BE101="Moderada",BE101="Alta"),"Tratamiento: llevar los riesgos a la Zona de Riesgo Baja o eliminarlo",IF(BE101="Extrema","Tratamiento: requieren de un tratamiento prioritario. Se deben implementar los controles orientados a reducir la posibilidad de ocurrencia del riesgo o disminuir el impacto de sus efectos y tomar las medidas de protección.",0)))</f>
        <v>Tratamiento: requieren de un tratamiento prioritario. Se deben implementar los controles orientados a reducir la posibilidad de ocurrencia del riesgo o disminuir el impacto de sus efectos y tomar las medidas de protección.</v>
      </c>
      <c r="BG101" s="86"/>
      <c r="BH101" s="86"/>
    </row>
    <row r="102" spans="2:60" ht="45.75" customHeight="1" x14ac:dyDescent="0.25">
      <c r="B102" s="87"/>
      <c r="C102" s="86"/>
      <c r="D102" s="86"/>
      <c r="E102" s="108"/>
      <c r="F102" s="108"/>
      <c r="G102" s="108"/>
      <c r="H102" s="108"/>
      <c r="I102" s="103"/>
      <c r="J102" s="105"/>
      <c r="K102" s="108"/>
      <c r="L102" s="111"/>
      <c r="M102" s="79"/>
      <c r="N102" s="117"/>
      <c r="O102" s="117"/>
      <c r="P102" s="117"/>
      <c r="Q102" s="117"/>
      <c r="R102" s="117"/>
      <c r="S102" s="117"/>
      <c r="T102" s="117"/>
      <c r="U102" s="117"/>
      <c r="V102" s="117"/>
      <c r="W102" s="117"/>
      <c r="X102" s="117"/>
      <c r="Y102" s="117"/>
      <c r="Z102" s="117"/>
      <c r="AA102" s="117"/>
      <c r="AB102" s="117"/>
      <c r="AC102" s="117"/>
      <c r="AD102" s="117"/>
      <c r="AE102" s="117"/>
      <c r="AF102" s="99"/>
      <c r="AG102" s="79"/>
      <c r="AH102" s="85"/>
      <c r="AI102" s="101"/>
      <c r="AJ102" s="70"/>
      <c r="AK102" s="2">
        <v>2</v>
      </c>
      <c r="AL102" s="21" t="s">
        <v>140</v>
      </c>
      <c r="AM102" s="14" t="s">
        <v>142</v>
      </c>
      <c r="AN102" s="16"/>
      <c r="AO102" s="16"/>
      <c r="AP102" s="28" t="s">
        <v>80</v>
      </c>
      <c r="AQ102" s="28" t="s">
        <v>77</v>
      </c>
      <c r="AR102" s="28" t="s">
        <v>80</v>
      </c>
      <c r="AS102" s="28" t="s">
        <v>77</v>
      </c>
      <c r="AT102" s="28" t="s">
        <v>80</v>
      </c>
      <c r="AU102" s="28" t="s">
        <v>77</v>
      </c>
      <c r="AV102" s="28" t="s">
        <v>80</v>
      </c>
      <c r="AW102" s="4">
        <f t="shared" si="15"/>
        <v>25</v>
      </c>
      <c r="AX102" s="72"/>
      <c r="AY102" s="75"/>
      <c r="AZ102" s="77"/>
      <c r="BA102" s="79"/>
      <c r="BB102" s="82"/>
      <c r="BC102" s="79"/>
      <c r="BD102" s="84"/>
      <c r="BE102" s="70"/>
      <c r="BF102" s="85"/>
      <c r="BG102" s="86"/>
      <c r="BH102" s="86"/>
    </row>
    <row r="103" spans="2:60" ht="45.75" customHeight="1" x14ac:dyDescent="0.25">
      <c r="B103" s="87"/>
      <c r="C103" s="86"/>
      <c r="D103" s="86"/>
      <c r="E103" s="108"/>
      <c r="F103" s="108"/>
      <c r="G103" s="108"/>
      <c r="H103" s="108"/>
      <c r="I103" s="103"/>
      <c r="J103" s="105"/>
      <c r="K103" s="108"/>
      <c r="L103" s="111"/>
      <c r="M103" s="79"/>
      <c r="N103" s="117"/>
      <c r="O103" s="117"/>
      <c r="P103" s="117"/>
      <c r="Q103" s="117"/>
      <c r="R103" s="117"/>
      <c r="S103" s="117"/>
      <c r="T103" s="117"/>
      <c r="U103" s="117"/>
      <c r="V103" s="117"/>
      <c r="W103" s="117"/>
      <c r="X103" s="117"/>
      <c r="Y103" s="117"/>
      <c r="Z103" s="117"/>
      <c r="AA103" s="117"/>
      <c r="AB103" s="117"/>
      <c r="AC103" s="117"/>
      <c r="AD103" s="117"/>
      <c r="AE103" s="117"/>
      <c r="AF103" s="99"/>
      <c r="AG103" s="79"/>
      <c r="AH103" s="85"/>
      <c r="AI103" s="101"/>
      <c r="AJ103" s="70"/>
      <c r="AK103" s="2">
        <v>3</v>
      </c>
      <c r="AL103" s="21" t="s">
        <v>141</v>
      </c>
      <c r="AM103" s="14" t="s">
        <v>142</v>
      </c>
      <c r="AN103" s="16"/>
      <c r="AO103" s="16"/>
      <c r="AP103" s="28" t="s">
        <v>80</v>
      </c>
      <c r="AQ103" s="28" t="s">
        <v>77</v>
      </c>
      <c r="AR103" s="28" t="s">
        <v>80</v>
      </c>
      <c r="AS103" s="28" t="s">
        <v>77</v>
      </c>
      <c r="AT103" s="28" t="s">
        <v>80</v>
      </c>
      <c r="AU103" s="28" t="s">
        <v>77</v>
      </c>
      <c r="AV103" s="28" t="s">
        <v>80</v>
      </c>
      <c r="AW103" s="4">
        <f t="shared" si="15"/>
        <v>25</v>
      </c>
      <c r="AX103" s="72"/>
      <c r="AY103" s="75"/>
      <c r="AZ103" s="77"/>
      <c r="BA103" s="79"/>
      <c r="BB103" s="82"/>
      <c r="BC103" s="79"/>
      <c r="BD103" s="84"/>
      <c r="BE103" s="70"/>
      <c r="BF103" s="85"/>
      <c r="BG103" s="86"/>
      <c r="BH103" s="86"/>
    </row>
    <row r="104" spans="2:60" ht="22.5" customHeight="1" x14ac:dyDescent="0.25">
      <c r="B104" s="87"/>
      <c r="C104" s="86"/>
      <c r="D104" s="86"/>
      <c r="E104" s="108"/>
      <c r="F104" s="108"/>
      <c r="G104" s="108"/>
      <c r="H104" s="108"/>
      <c r="I104" s="103"/>
      <c r="J104" s="105"/>
      <c r="K104" s="108"/>
      <c r="L104" s="111"/>
      <c r="M104" s="79"/>
      <c r="N104" s="117"/>
      <c r="O104" s="117"/>
      <c r="P104" s="117"/>
      <c r="Q104" s="117"/>
      <c r="R104" s="117"/>
      <c r="S104" s="117"/>
      <c r="T104" s="117"/>
      <c r="U104" s="117"/>
      <c r="V104" s="117"/>
      <c r="W104" s="117"/>
      <c r="X104" s="117"/>
      <c r="Y104" s="117"/>
      <c r="Z104" s="117"/>
      <c r="AA104" s="117"/>
      <c r="AB104" s="117"/>
      <c r="AC104" s="117"/>
      <c r="AD104" s="117"/>
      <c r="AE104" s="117"/>
      <c r="AF104" s="99"/>
      <c r="AG104" s="79"/>
      <c r="AH104" s="85"/>
      <c r="AI104" s="101"/>
      <c r="AJ104" s="70"/>
      <c r="AK104" s="2">
        <v>4</v>
      </c>
      <c r="AL104" s="21" t="s">
        <v>70</v>
      </c>
      <c r="AM104" s="16"/>
      <c r="AN104" s="16"/>
      <c r="AO104" s="16"/>
      <c r="AP104" s="16"/>
      <c r="AQ104" s="16"/>
      <c r="AR104" s="16"/>
      <c r="AS104" s="16"/>
      <c r="AT104" s="16"/>
      <c r="AU104" s="16"/>
      <c r="AV104" s="16"/>
      <c r="AW104" s="4">
        <f t="shared" si="15"/>
        <v>0</v>
      </c>
      <c r="AX104" s="72"/>
      <c r="AY104" s="75"/>
      <c r="AZ104" s="77"/>
      <c r="BA104" s="79"/>
      <c r="BB104" s="82"/>
      <c r="BC104" s="79"/>
      <c r="BD104" s="84"/>
      <c r="BE104" s="70"/>
      <c r="BF104" s="85"/>
      <c r="BG104" s="86"/>
      <c r="BH104" s="86"/>
    </row>
    <row r="105" spans="2:60" ht="22.5" customHeight="1" x14ac:dyDescent="0.25">
      <c r="B105" s="87"/>
      <c r="C105" s="86"/>
      <c r="D105" s="86"/>
      <c r="E105" s="108"/>
      <c r="F105" s="108"/>
      <c r="G105" s="108"/>
      <c r="H105" s="108"/>
      <c r="I105" s="103"/>
      <c r="J105" s="105"/>
      <c r="K105" s="108"/>
      <c r="L105" s="111"/>
      <c r="M105" s="79"/>
      <c r="N105" s="117"/>
      <c r="O105" s="117"/>
      <c r="P105" s="117"/>
      <c r="Q105" s="117"/>
      <c r="R105" s="117"/>
      <c r="S105" s="117"/>
      <c r="T105" s="117"/>
      <c r="U105" s="117"/>
      <c r="V105" s="117"/>
      <c r="W105" s="117"/>
      <c r="X105" s="117"/>
      <c r="Y105" s="117"/>
      <c r="Z105" s="117"/>
      <c r="AA105" s="117"/>
      <c r="AB105" s="117"/>
      <c r="AC105" s="117"/>
      <c r="AD105" s="117"/>
      <c r="AE105" s="117"/>
      <c r="AF105" s="99"/>
      <c r="AG105" s="79"/>
      <c r="AH105" s="85"/>
      <c r="AI105" s="101"/>
      <c r="AJ105" s="70"/>
      <c r="AK105" s="2">
        <v>5</v>
      </c>
      <c r="AL105" s="21" t="s">
        <v>70</v>
      </c>
      <c r="AM105" s="16"/>
      <c r="AN105" s="16"/>
      <c r="AO105" s="16"/>
      <c r="AP105" s="16"/>
      <c r="AQ105" s="16"/>
      <c r="AR105" s="16"/>
      <c r="AS105" s="16"/>
      <c r="AT105" s="16"/>
      <c r="AU105" s="16"/>
      <c r="AV105" s="16"/>
      <c r="AW105" s="4">
        <f t="shared" si="15"/>
        <v>0</v>
      </c>
      <c r="AX105" s="73"/>
      <c r="AY105" s="76"/>
      <c r="AZ105" s="77"/>
      <c r="BA105" s="79"/>
      <c r="BB105" s="82"/>
      <c r="BC105" s="79"/>
      <c r="BD105" s="84"/>
      <c r="BE105" s="70"/>
      <c r="BF105" s="85"/>
      <c r="BG105" s="86"/>
      <c r="BH105" s="86"/>
    </row>
    <row r="106" spans="2:60" ht="22.5" customHeight="1" x14ac:dyDescent="0.25">
      <c r="B106" s="87"/>
      <c r="C106" s="86"/>
      <c r="D106" s="86"/>
      <c r="E106" s="108"/>
      <c r="F106" s="108"/>
      <c r="G106" s="108"/>
      <c r="H106" s="108"/>
      <c r="I106" s="103"/>
      <c r="J106" s="105"/>
      <c r="K106" s="108"/>
      <c r="L106" s="111"/>
      <c r="M106" s="79"/>
      <c r="N106" s="117"/>
      <c r="O106" s="117"/>
      <c r="P106" s="117"/>
      <c r="Q106" s="117"/>
      <c r="R106" s="117"/>
      <c r="S106" s="117"/>
      <c r="T106" s="117"/>
      <c r="U106" s="117"/>
      <c r="V106" s="117"/>
      <c r="W106" s="117"/>
      <c r="X106" s="117"/>
      <c r="Y106" s="117"/>
      <c r="Z106" s="117"/>
      <c r="AA106" s="117"/>
      <c r="AB106" s="117"/>
      <c r="AC106" s="117"/>
      <c r="AD106" s="117"/>
      <c r="AE106" s="117"/>
      <c r="AF106" s="99"/>
      <c r="AG106" s="79"/>
      <c r="AH106" s="85"/>
      <c r="AI106" s="101"/>
      <c r="AJ106" s="70"/>
      <c r="AK106" s="2">
        <v>6</v>
      </c>
      <c r="AL106" s="21" t="s">
        <v>70</v>
      </c>
      <c r="AM106" s="16"/>
      <c r="AN106" s="16"/>
      <c r="AO106" s="16"/>
      <c r="AP106" s="16"/>
      <c r="AQ106" s="16"/>
      <c r="AR106" s="16"/>
      <c r="AS106" s="16"/>
      <c r="AT106" s="16"/>
      <c r="AU106" s="16"/>
      <c r="AV106" s="16"/>
      <c r="AW106" s="4">
        <f t="shared" si="15"/>
        <v>0</v>
      </c>
      <c r="AX106" s="71" t="s">
        <v>68</v>
      </c>
      <c r="AY106" s="74">
        <f t="shared" ref="AY106" si="20">IFERROR(SUMIF(AO101:AO110,"Preventivo",AW101:AW110)/COUNTIF(AO101:AO110,"Preventivo"),0)</f>
        <v>0</v>
      </c>
      <c r="AZ106" s="77"/>
      <c r="BA106" s="79"/>
      <c r="BB106" s="82"/>
      <c r="BC106" s="79"/>
      <c r="BD106" s="84"/>
      <c r="BE106" s="70"/>
      <c r="BF106" s="85"/>
      <c r="BG106" s="86"/>
      <c r="BH106" s="86"/>
    </row>
    <row r="107" spans="2:60" ht="22.5" customHeight="1" x14ac:dyDescent="0.25">
      <c r="B107" s="87"/>
      <c r="C107" s="86"/>
      <c r="D107" s="86"/>
      <c r="E107" s="108"/>
      <c r="F107" s="108"/>
      <c r="G107" s="108"/>
      <c r="H107" s="108"/>
      <c r="I107" s="103"/>
      <c r="J107" s="105"/>
      <c r="K107" s="108"/>
      <c r="L107" s="111"/>
      <c r="M107" s="79"/>
      <c r="N107" s="117"/>
      <c r="O107" s="117"/>
      <c r="P107" s="117"/>
      <c r="Q107" s="117"/>
      <c r="R107" s="117"/>
      <c r="S107" s="117"/>
      <c r="T107" s="117"/>
      <c r="U107" s="117"/>
      <c r="V107" s="117"/>
      <c r="W107" s="117"/>
      <c r="X107" s="117"/>
      <c r="Y107" s="117"/>
      <c r="Z107" s="117"/>
      <c r="AA107" s="117"/>
      <c r="AB107" s="117"/>
      <c r="AC107" s="117"/>
      <c r="AD107" s="117"/>
      <c r="AE107" s="117"/>
      <c r="AF107" s="99"/>
      <c r="AG107" s="79"/>
      <c r="AH107" s="85"/>
      <c r="AI107" s="101"/>
      <c r="AJ107" s="70"/>
      <c r="AK107" s="2">
        <v>7</v>
      </c>
      <c r="AL107" s="21" t="s">
        <v>70</v>
      </c>
      <c r="AM107" s="16"/>
      <c r="AN107" s="16"/>
      <c r="AO107" s="16"/>
      <c r="AP107" s="16"/>
      <c r="AQ107" s="16"/>
      <c r="AR107" s="16"/>
      <c r="AS107" s="16"/>
      <c r="AT107" s="16"/>
      <c r="AU107" s="16"/>
      <c r="AV107" s="16"/>
      <c r="AW107" s="4">
        <f t="shared" si="15"/>
        <v>0</v>
      </c>
      <c r="AX107" s="72"/>
      <c r="AY107" s="75"/>
      <c r="AZ107" s="77"/>
      <c r="BA107" s="79"/>
      <c r="BB107" s="82"/>
      <c r="BC107" s="79"/>
      <c r="BD107" s="84"/>
      <c r="BE107" s="70"/>
      <c r="BF107" s="85"/>
      <c r="BG107" s="86"/>
      <c r="BH107" s="86"/>
    </row>
    <row r="108" spans="2:60" ht="22.5" customHeight="1" x14ac:dyDescent="0.25">
      <c r="B108" s="87"/>
      <c r="C108" s="86"/>
      <c r="D108" s="86"/>
      <c r="E108" s="108"/>
      <c r="F108" s="108"/>
      <c r="G108" s="108"/>
      <c r="H108" s="108"/>
      <c r="I108" s="103"/>
      <c r="J108" s="105"/>
      <c r="K108" s="108"/>
      <c r="L108" s="111"/>
      <c r="M108" s="79"/>
      <c r="N108" s="117"/>
      <c r="O108" s="117"/>
      <c r="P108" s="117"/>
      <c r="Q108" s="117"/>
      <c r="R108" s="117"/>
      <c r="S108" s="117"/>
      <c r="T108" s="117"/>
      <c r="U108" s="117"/>
      <c r="V108" s="117"/>
      <c r="W108" s="117"/>
      <c r="X108" s="117"/>
      <c r="Y108" s="117"/>
      <c r="Z108" s="117"/>
      <c r="AA108" s="117"/>
      <c r="AB108" s="117"/>
      <c r="AC108" s="117"/>
      <c r="AD108" s="117"/>
      <c r="AE108" s="117"/>
      <c r="AF108" s="99"/>
      <c r="AG108" s="79"/>
      <c r="AH108" s="85"/>
      <c r="AI108" s="101"/>
      <c r="AJ108" s="70"/>
      <c r="AK108" s="2">
        <v>8</v>
      </c>
      <c r="AL108" s="21" t="s">
        <v>70</v>
      </c>
      <c r="AM108" s="16"/>
      <c r="AN108" s="16"/>
      <c r="AO108" s="16"/>
      <c r="AP108" s="16"/>
      <c r="AQ108" s="16"/>
      <c r="AR108" s="16"/>
      <c r="AS108" s="16"/>
      <c r="AT108" s="16"/>
      <c r="AU108" s="16"/>
      <c r="AV108" s="16"/>
      <c r="AW108" s="4">
        <f t="shared" si="15"/>
        <v>0</v>
      </c>
      <c r="AX108" s="72"/>
      <c r="AY108" s="75"/>
      <c r="AZ108" s="77"/>
      <c r="BA108" s="79"/>
      <c r="BB108" s="82"/>
      <c r="BC108" s="79"/>
      <c r="BD108" s="84"/>
      <c r="BE108" s="70"/>
      <c r="BF108" s="85"/>
      <c r="BG108" s="86"/>
      <c r="BH108" s="86"/>
    </row>
    <row r="109" spans="2:60" ht="22.5" customHeight="1" x14ac:dyDescent="0.25">
      <c r="B109" s="87"/>
      <c r="C109" s="86"/>
      <c r="D109" s="86"/>
      <c r="E109" s="108"/>
      <c r="F109" s="108"/>
      <c r="G109" s="108"/>
      <c r="H109" s="108"/>
      <c r="I109" s="103"/>
      <c r="J109" s="105"/>
      <c r="K109" s="108"/>
      <c r="L109" s="111"/>
      <c r="M109" s="79"/>
      <c r="N109" s="117"/>
      <c r="O109" s="117"/>
      <c r="P109" s="117"/>
      <c r="Q109" s="117"/>
      <c r="R109" s="117"/>
      <c r="S109" s="117"/>
      <c r="T109" s="117"/>
      <c r="U109" s="117"/>
      <c r="V109" s="117"/>
      <c r="W109" s="117"/>
      <c r="X109" s="117"/>
      <c r="Y109" s="117"/>
      <c r="Z109" s="117"/>
      <c r="AA109" s="117"/>
      <c r="AB109" s="117"/>
      <c r="AC109" s="117"/>
      <c r="AD109" s="117"/>
      <c r="AE109" s="117"/>
      <c r="AF109" s="99"/>
      <c r="AG109" s="79"/>
      <c r="AH109" s="85"/>
      <c r="AI109" s="101"/>
      <c r="AJ109" s="70"/>
      <c r="AK109" s="2">
        <v>9</v>
      </c>
      <c r="AL109" s="21" t="s">
        <v>70</v>
      </c>
      <c r="AM109" s="16"/>
      <c r="AN109" s="16"/>
      <c r="AO109" s="16"/>
      <c r="AP109" s="16"/>
      <c r="AQ109" s="16"/>
      <c r="AR109" s="16"/>
      <c r="AS109" s="16"/>
      <c r="AT109" s="16"/>
      <c r="AU109" s="16"/>
      <c r="AV109" s="16"/>
      <c r="AW109" s="4">
        <f t="shared" si="15"/>
        <v>0</v>
      </c>
      <c r="AX109" s="72"/>
      <c r="AY109" s="75"/>
      <c r="AZ109" s="77"/>
      <c r="BA109" s="79"/>
      <c r="BB109" s="82"/>
      <c r="BC109" s="79"/>
      <c r="BD109" s="84"/>
      <c r="BE109" s="70"/>
      <c r="BF109" s="85"/>
      <c r="BG109" s="86"/>
      <c r="BH109" s="86"/>
    </row>
    <row r="110" spans="2:60" ht="22.5" customHeight="1" x14ac:dyDescent="0.25">
      <c r="B110" s="87"/>
      <c r="C110" s="86"/>
      <c r="D110" s="86"/>
      <c r="E110" s="109"/>
      <c r="F110" s="109"/>
      <c r="G110" s="109"/>
      <c r="H110" s="109"/>
      <c r="I110" s="103"/>
      <c r="J110" s="106"/>
      <c r="K110" s="109"/>
      <c r="L110" s="112"/>
      <c r="M110" s="80"/>
      <c r="N110" s="117"/>
      <c r="O110" s="117"/>
      <c r="P110" s="117"/>
      <c r="Q110" s="117"/>
      <c r="R110" s="117"/>
      <c r="S110" s="117"/>
      <c r="T110" s="117"/>
      <c r="U110" s="117"/>
      <c r="V110" s="117"/>
      <c r="W110" s="117"/>
      <c r="X110" s="117"/>
      <c r="Y110" s="117"/>
      <c r="Z110" s="117"/>
      <c r="AA110" s="117"/>
      <c r="AB110" s="117"/>
      <c r="AC110" s="117"/>
      <c r="AD110" s="117"/>
      <c r="AE110" s="117"/>
      <c r="AF110" s="100"/>
      <c r="AG110" s="80"/>
      <c r="AH110" s="85"/>
      <c r="AI110" s="101"/>
      <c r="AJ110" s="70"/>
      <c r="AK110" s="19">
        <v>10</v>
      </c>
      <c r="AL110" s="22" t="s">
        <v>70</v>
      </c>
      <c r="AM110" s="17"/>
      <c r="AN110" s="17"/>
      <c r="AO110" s="17"/>
      <c r="AP110" s="17"/>
      <c r="AQ110" s="17"/>
      <c r="AR110" s="17"/>
      <c r="AS110" s="17"/>
      <c r="AT110" s="17"/>
      <c r="AU110" s="17"/>
      <c r="AV110" s="17"/>
      <c r="AW110" s="5">
        <f t="shared" si="15"/>
        <v>0</v>
      </c>
      <c r="AX110" s="73"/>
      <c r="AY110" s="76"/>
      <c r="AZ110" s="77"/>
      <c r="BA110" s="80"/>
      <c r="BB110" s="83"/>
      <c r="BC110" s="80"/>
      <c r="BD110" s="84"/>
      <c r="BE110" s="70"/>
      <c r="BF110" s="85"/>
      <c r="BG110" s="86"/>
      <c r="BH110" s="86"/>
    </row>
    <row r="111" spans="2:60" ht="44.25" customHeight="1" x14ac:dyDescent="0.25">
      <c r="B111" s="87" t="s">
        <v>27</v>
      </c>
      <c r="C111" s="86" t="s">
        <v>147</v>
      </c>
      <c r="D111" s="86" t="s">
        <v>149</v>
      </c>
      <c r="E111" s="86" t="s">
        <v>77</v>
      </c>
      <c r="F111" s="86" t="s">
        <v>77</v>
      </c>
      <c r="G111" s="86" t="s">
        <v>77</v>
      </c>
      <c r="H111" s="86" t="s">
        <v>77</v>
      </c>
      <c r="I111" s="103" t="str">
        <f>IF(AND((E111="SI"),(F111="SI"),(G111="SI"),(H111="SI")),"Si es Riesgo de Corrupción","No es Riesgo de Corrupción")</f>
        <v>Si es Riesgo de Corrupción</v>
      </c>
      <c r="J111" s="118" t="s">
        <v>148</v>
      </c>
      <c r="K111" s="107" t="s">
        <v>150</v>
      </c>
      <c r="L111" s="110">
        <v>4</v>
      </c>
      <c r="M111" s="78" t="str">
        <f>IF(L111=1,"Rara vez
No se ha presentado en los últimos 5 años",IF(L111=2,"Improbable
Se presentó una vez en los últimos 5 años",IF(L111=3,"Posible
Se presentó una vez en los últimos 2 años",IF(L111=4,"Probable
Se presento una vez en el último año",IF(L111=5,"Casi seguro
Se ha presentado más de una vez al año","← 
Definir el nivel de probabilidad")))))</f>
        <v>Probable
Se presento una vez en el último año</v>
      </c>
      <c r="N111" s="117" t="s">
        <v>77</v>
      </c>
      <c r="O111" s="117" t="s">
        <v>77</v>
      </c>
      <c r="P111" s="117" t="s">
        <v>77</v>
      </c>
      <c r="Q111" s="117" t="s">
        <v>77</v>
      </c>
      <c r="R111" s="117" t="s">
        <v>77</v>
      </c>
      <c r="S111" s="117" t="s">
        <v>77</v>
      </c>
      <c r="T111" s="117" t="s">
        <v>77</v>
      </c>
      <c r="U111" s="117" t="s">
        <v>77</v>
      </c>
      <c r="V111" s="117" t="s">
        <v>77</v>
      </c>
      <c r="W111" s="117" t="s">
        <v>77</v>
      </c>
      <c r="X111" s="117" t="s">
        <v>77</v>
      </c>
      <c r="Y111" s="117" t="s">
        <v>77</v>
      </c>
      <c r="Z111" s="117" t="s">
        <v>77</v>
      </c>
      <c r="AA111" s="117" t="s">
        <v>77</v>
      </c>
      <c r="AB111" s="117" t="s">
        <v>77</v>
      </c>
      <c r="AC111" s="117" t="s">
        <v>77</v>
      </c>
      <c r="AD111" s="117" t="s">
        <v>77</v>
      </c>
      <c r="AE111" s="117" t="s">
        <v>77</v>
      </c>
      <c r="AF111" s="98">
        <f>COUNTIF(N111:AE120,"SI")</f>
        <v>18</v>
      </c>
      <c r="AG111" s="78" t="str">
        <f>IF(AF111&lt;=5,"Moderado",IF(AND(AF111&gt;5,AF111&lt;=11),"Mayor",IF(AF111&gt;11,"Catastrófico","Responder las preguntas que se encuentran en los numerales del 1 al 18")))</f>
        <v>Catastrófico</v>
      </c>
      <c r="AH111" s="85">
        <f>IF(AG111="Moderado",5,IF(AG111="Mayor",10,IF(AG111="Catastrófico",20,"Responder las preguntas que se encuentran en los numerales del 1 al 18")))</f>
        <v>20</v>
      </c>
      <c r="AI111" s="101">
        <f>AH111*L111</f>
        <v>80</v>
      </c>
      <c r="AJ111" s="70" t="str">
        <f>IF(AI111&lt;=10,"Baja",IF(AND(AI111&gt;10,AI111&lt;=25),"Moderada",IF(AND(AI111&gt;25,AI111&lt;=50),"Alta",IF(AI111&gt;50,"Extrema",""))))</f>
        <v>Extrema</v>
      </c>
      <c r="AK111" s="1">
        <v>1</v>
      </c>
      <c r="AL111" s="13" t="s">
        <v>151</v>
      </c>
      <c r="AM111" s="14" t="s">
        <v>103</v>
      </c>
      <c r="AN111" s="14" t="s">
        <v>90</v>
      </c>
      <c r="AO111" s="14" t="s">
        <v>94</v>
      </c>
      <c r="AP111" s="15" t="s">
        <v>77</v>
      </c>
      <c r="AQ111" s="15" t="s">
        <v>77</v>
      </c>
      <c r="AR111" s="15" t="s">
        <v>80</v>
      </c>
      <c r="AS111" s="15" t="s">
        <v>77</v>
      </c>
      <c r="AT111" s="15" t="s">
        <v>77</v>
      </c>
      <c r="AU111" s="15" t="s">
        <v>77</v>
      </c>
      <c r="AV111" s="14" t="s">
        <v>77</v>
      </c>
      <c r="AW111" s="3">
        <f t="shared" si="15"/>
        <v>85</v>
      </c>
      <c r="AX111" s="71" t="s">
        <v>69</v>
      </c>
      <c r="AY111" s="74">
        <f t="shared" ref="AY111" si="21">IFERROR(((SUMIF(AO111:AO120,"Correctivo",AW111:AW120))+(SUMIF(AO111:AO120,"Detectivo",AW111:AW120)))/(COUNTIF(AO111:AO120,"Correctivo")+COUNTIF(AO111:AO120,"Detectivo")),0)</f>
        <v>0</v>
      </c>
      <c r="AZ111" s="77">
        <f>IF(AY116&lt;=50,L111,IF(AND(AY116&gt;50,AY116&lt;=75,L111&gt;1),L111-1,IF(AND(AY116&gt;75,L111&gt;2),L111-2,IF(AND(AY116&gt;75,L111=2),L111-1,1))))</f>
        <v>2</v>
      </c>
      <c r="BA111" s="78" t="str">
        <f>IF(AZ111=1,"Rara vez
No se ha presentado en los últimos 5 años",IF(AZ111=2,"Improbable
Se presentó una vez en los últimos 5 años",IF(AZ111=3,"Posible
Se presentó una vez en los últimos 2 años",IF(AZ111=4,"Probable
Se presento una vez en el último año",IF(AZ111=5,"Casi seguro
Se ha presentado más de una vez al año","← 
Definir el nivel de probabilidad")))))</f>
        <v>Improbable
Se presentó una vez en los últimos 5 años</v>
      </c>
      <c r="BB111" s="81">
        <f>IF(AY111&lt;=50,AH111,IF(AND(AY111&lt;=75,AH111=10),AH111-5,IF(AND(AY111&lt;=75,AH111=20),AH111-10,IF(AND(AY111&lt;=100,AH111=20),AH111-15,IF(AND(AY111&lt;=100,AH111=10),AH111-5,5)))))</f>
        <v>20</v>
      </c>
      <c r="BC111" s="78" t="str">
        <f>IF(BB111&lt;=5,"Moderado",IF(AND(BB111&gt;5,BB111&lt;=11),"Mayor",IF(BB111&gt;11,"Catastrófico","Responder las preguntas que se encuentran en los numerales del 1 al 18")))</f>
        <v>Catastrófico</v>
      </c>
      <c r="BD111" s="84">
        <f>BB111*AZ111</f>
        <v>40</v>
      </c>
      <c r="BE111" s="70" t="str">
        <f>IF(BD111&lt;=10,"Baja",IF(AND(BD111&gt;10,BD111&lt;=25),"Moderada",IF(AND(BD111&gt;25,BD111&lt;=50),"Alta",IF(BD111&gt;50,"Extrema",""))))</f>
        <v>Alta</v>
      </c>
      <c r="BF111" s="85" t="str">
        <f>IF(BE111="Baja","Tratamiento: eliminarse o reducirse fácilmente con los controles establecidos en la entidad.",IF(OR(BE111="Moderada",BE111="Alta"),"Tratamiento: llevar los riesgos a la Zona de Riesgo Baja o eliminarlo",IF(BE111="Extrema","Tratamiento: requieren de un tratamiento prioritario. Se deben implementar los controles orientados a reducir la posibilidad de ocurrencia del riesgo o disminuir el impacto de sus efectos y tomar las medidas de protección.",0)))</f>
        <v>Tratamiento: llevar los riesgos a la Zona de Riesgo Baja o eliminarlo</v>
      </c>
      <c r="BG111" s="86"/>
      <c r="BH111" s="86"/>
    </row>
    <row r="112" spans="2:60" ht="44.25" customHeight="1" x14ac:dyDescent="0.25">
      <c r="B112" s="87"/>
      <c r="C112" s="86"/>
      <c r="D112" s="86"/>
      <c r="E112" s="86"/>
      <c r="F112" s="86"/>
      <c r="G112" s="86"/>
      <c r="H112" s="86"/>
      <c r="I112" s="103"/>
      <c r="J112" s="119"/>
      <c r="K112" s="108"/>
      <c r="L112" s="111"/>
      <c r="M112" s="79"/>
      <c r="N112" s="117"/>
      <c r="O112" s="117"/>
      <c r="P112" s="117"/>
      <c r="Q112" s="117"/>
      <c r="R112" s="117"/>
      <c r="S112" s="117"/>
      <c r="T112" s="117"/>
      <c r="U112" s="117"/>
      <c r="V112" s="117"/>
      <c r="W112" s="117"/>
      <c r="X112" s="117"/>
      <c r="Y112" s="117"/>
      <c r="Z112" s="117"/>
      <c r="AA112" s="117"/>
      <c r="AB112" s="117"/>
      <c r="AC112" s="117"/>
      <c r="AD112" s="117"/>
      <c r="AE112" s="117"/>
      <c r="AF112" s="99"/>
      <c r="AG112" s="79"/>
      <c r="AH112" s="85"/>
      <c r="AI112" s="101"/>
      <c r="AJ112" s="70"/>
      <c r="AK112" s="2">
        <v>2</v>
      </c>
      <c r="AL112" s="21" t="s">
        <v>152</v>
      </c>
      <c r="AM112" s="14" t="s">
        <v>103</v>
      </c>
      <c r="AN112" s="16" t="s">
        <v>90</v>
      </c>
      <c r="AO112" s="16" t="s">
        <v>94</v>
      </c>
      <c r="AP112" s="16" t="s">
        <v>77</v>
      </c>
      <c r="AQ112" s="16" t="s">
        <v>77</v>
      </c>
      <c r="AR112" s="16" t="s">
        <v>80</v>
      </c>
      <c r="AS112" s="16" t="s">
        <v>77</v>
      </c>
      <c r="AT112" s="16" t="s">
        <v>77</v>
      </c>
      <c r="AU112" s="16" t="s">
        <v>77</v>
      </c>
      <c r="AV112" s="16" t="s">
        <v>77</v>
      </c>
      <c r="AW112" s="4">
        <f t="shared" si="15"/>
        <v>85</v>
      </c>
      <c r="AX112" s="72"/>
      <c r="AY112" s="75"/>
      <c r="AZ112" s="77"/>
      <c r="BA112" s="79"/>
      <c r="BB112" s="82"/>
      <c r="BC112" s="79"/>
      <c r="BD112" s="84"/>
      <c r="BE112" s="70"/>
      <c r="BF112" s="85"/>
      <c r="BG112" s="86"/>
      <c r="BH112" s="86"/>
    </row>
    <row r="113" spans="2:60" ht="44.25" customHeight="1" x14ac:dyDescent="0.25">
      <c r="B113" s="87"/>
      <c r="C113" s="86"/>
      <c r="D113" s="86"/>
      <c r="E113" s="86"/>
      <c r="F113" s="86"/>
      <c r="G113" s="86"/>
      <c r="H113" s="86"/>
      <c r="I113" s="103"/>
      <c r="J113" s="119"/>
      <c r="K113" s="108"/>
      <c r="L113" s="111"/>
      <c r="M113" s="79"/>
      <c r="N113" s="117"/>
      <c r="O113" s="117"/>
      <c r="P113" s="117"/>
      <c r="Q113" s="117"/>
      <c r="R113" s="117"/>
      <c r="S113" s="117"/>
      <c r="T113" s="117"/>
      <c r="U113" s="117"/>
      <c r="V113" s="117"/>
      <c r="W113" s="117"/>
      <c r="X113" s="117"/>
      <c r="Y113" s="117"/>
      <c r="Z113" s="117"/>
      <c r="AA113" s="117"/>
      <c r="AB113" s="117"/>
      <c r="AC113" s="117"/>
      <c r="AD113" s="117"/>
      <c r="AE113" s="117"/>
      <c r="AF113" s="99"/>
      <c r="AG113" s="79"/>
      <c r="AH113" s="85"/>
      <c r="AI113" s="101"/>
      <c r="AJ113" s="70"/>
      <c r="AK113" s="2">
        <v>3</v>
      </c>
      <c r="AL113" s="21" t="s">
        <v>153</v>
      </c>
      <c r="AM113" s="14" t="s">
        <v>103</v>
      </c>
      <c r="AN113" s="16" t="s">
        <v>90</v>
      </c>
      <c r="AO113" s="16" t="s">
        <v>94</v>
      </c>
      <c r="AP113" s="16" t="s">
        <v>77</v>
      </c>
      <c r="AQ113" s="16" t="s">
        <v>77</v>
      </c>
      <c r="AR113" s="16" t="s">
        <v>80</v>
      </c>
      <c r="AS113" s="16" t="s">
        <v>77</v>
      </c>
      <c r="AT113" s="16" t="s">
        <v>77</v>
      </c>
      <c r="AU113" s="16" t="s">
        <v>77</v>
      </c>
      <c r="AV113" s="16" t="s">
        <v>77</v>
      </c>
      <c r="AW113" s="4">
        <f t="shared" si="15"/>
        <v>85</v>
      </c>
      <c r="AX113" s="72"/>
      <c r="AY113" s="75"/>
      <c r="AZ113" s="77"/>
      <c r="BA113" s="79"/>
      <c r="BB113" s="82"/>
      <c r="BC113" s="79"/>
      <c r="BD113" s="84"/>
      <c r="BE113" s="70"/>
      <c r="BF113" s="85"/>
      <c r="BG113" s="86"/>
      <c r="BH113" s="86"/>
    </row>
    <row r="114" spans="2:60" ht="44.25" customHeight="1" x14ac:dyDescent="0.25">
      <c r="B114" s="87"/>
      <c r="C114" s="86"/>
      <c r="D114" s="86"/>
      <c r="E114" s="86"/>
      <c r="F114" s="86"/>
      <c r="G114" s="86"/>
      <c r="H114" s="86"/>
      <c r="I114" s="103"/>
      <c r="J114" s="119"/>
      <c r="K114" s="108"/>
      <c r="L114" s="111"/>
      <c r="M114" s="79"/>
      <c r="N114" s="117"/>
      <c r="O114" s="117"/>
      <c r="P114" s="117"/>
      <c r="Q114" s="117"/>
      <c r="R114" s="117"/>
      <c r="S114" s="117"/>
      <c r="T114" s="117"/>
      <c r="U114" s="117"/>
      <c r="V114" s="117"/>
      <c r="W114" s="117"/>
      <c r="X114" s="117"/>
      <c r="Y114" s="117"/>
      <c r="Z114" s="117"/>
      <c r="AA114" s="117"/>
      <c r="AB114" s="117"/>
      <c r="AC114" s="117"/>
      <c r="AD114" s="117"/>
      <c r="AE114" s="117"/>
      <c r="AF114" s="99"/>
      <c r="AG114" s="79"/>
      <c r="AH114" s="85"/>
      <c r="AI114" s="101"/>
      <c r="AJ114" s="70"/>
      <c r="AK114" s="2">
        <v>4</v>
      </c>
      <c r="AL114" s="21" t="s">
        <v>154</v>
      </c>
      <c r="AM114" s="14" t="s">
        <v>103</v>
      </c>
      <c r="AN114" s="16" t="s">
        <v>90</v>
      </c>
      <c r="AO114" s="16" t="s">
        <v>94</v>
      </c>
      <c r="AP114" s="16" t="s">
        <v>77</v>
      </c>
      <c r="AQ114" s="16" t="s">
        <v>77</v>
      </c>
      <c r="AR114" s="16" t="s">
        <v>80</v>
      </c>
      <c r="AS114" s="16" t="s">
        <v>77</v>
      </c>
      <c r="AT114" s="16" t="s">
        <v>77</v>
      </c>
      <c r="AU114" s="16" t="s">
        <v>77</v>
      </c>
      <c r="AV114" s="16" t="s">
        <v>77</v>
      </c>
      <c r="AW114" s="4">
        <f t="shared" si="15"/>
        <v>85</v>
      </c>
      <c r="AX114" s="72"/>
      <c r="AY114" s="75"/>
      <c r="AZ114" s="77"/>
      <c r="BA114" s="79"/>
      <c r="BB114" s="82"/>
      <c r="BC114" s="79"/>
      <c r="BD114" s="84"/>
      <c r="BE114" s="70"/>
      <c r="BF114" s="85"/>
      <c r="BG114" s="86"/>
      <c r="BH114" s="86"/>
    </row>
    <row r="115" spans="2:60" ht="22.5" customHeight="1" x14ac:dyDescent="0.25">
      <c r="B115" s="87"/>
      <c r="C115" s="86"/>
      <c r="D115" s="86"/>
      <c r="E115" s="86"/>
      <c r="F115" s="86"/>
      <c r="G115" s="86"/>
      <c r="H115" s="86"/>
      <c r="I115" s="103"/>
      <c r="J115" s="119"/>
      <c r="K115" s="108"/>
      <c r="L115" s="111"/>
      <c r="M115" s="79"/>
      <c r="N115" s="117"/>
      <c r="O115" s="117"/>
      <c r="P115" s="117"/>
      <c r="Q115" s="117"/>
      <c r="R115" s="117"/>
      <c r="S115" s="117"/>
      <c r="T115" s="117"/>
      <c r="U115" s="117"/>
      <c r="V115" s="117"/>
      <c r="W115" s="117"/>
      <c r="X115" s="117"/>
      <c r="Y115" s="117"/>
      <c r="Z115" s="117"/>
      <c r="AA115" s="117"/>
      <c r="AB115" s="117"/>
      <c r="AC115" s="117"/>
      <c r="AD115" s="117"/>
      <c r="AE115" s="117"/>
      <c r="AF115" s="99"/>
      <c r="AG115" s="79"/>
      <c r="AH115" s="85"/>
      <c r="AI115" s="101"/>
      <c r="AJ115" s="70"/>
      <c r="AK115" s="2">
        <v>5</v>
      </c>
      <c r="AL115" s="21" t="s">
        <v>70</v>
      </c>
      <c r="AM115" s="16"/>
      <c r="AN115" s="16"/>
      <c r="AO115" s="16"/>
      <c r="AP115" s="16"/>
      <c r="AQ115" s="16"/>
      <c r="AR115" s="16"/>
      <c r="AS115" s="16"/>
      <c r="AT115" s="16"/>
      <c r="AU115" s="16"/>
      <c r="AV115" s="16"/>
      <c r="AW115" s="4">
        <f t="shared" si="15"/>
        <v>0</v>
      </c>
      <c r="AX115" s="73"/>
      <c r="AY115" s="76"/>
      <c r="AZ115" s="77"/>
      <c r="BA115" s="79"/>
      <c r="BB115" s="82"/>
      <c r="BC115" s="79"/>
      <c r="BD115" s="84"/>
      <c r="BE115" s="70"/>
      <c r="BF115" s="85"/>
      <c r="BG115" s="86"/>
      <c r="BH115" s="86"/>
    </row>
    <row r="116" spans="2:60" ht="22.5" customHeight="1" x14ac:dyDescent="0.25">
      <c r="B116" s="87"/>
      <c r="C116" s="86"/>
      <c r="D116" s="86"/>
      <c r="E116" s="86"/>
      <c r="F116" s="86"/>
      <c r="G116" s="86"/>
      <c r="H116" s="86"/>
      <c r="I116" s="103"/>
      <c r="J116" s="119"/>
      <c r="K116" s="108"/>
      <c r="L116" s="111"/>
      <c r="M116" s="79"/>
      <c r="N116" s="117"/>
      <c r="O116" s="117"/>
      <c r="P116" s="117"/>
      <c r="Q116" s="117"/>
      <c r="R116" s="117"/>
      <c r="S116" s="117"/>
      <c r="T116" s="117"/>
      <c r="U116" s="117"/>
      <c r="V116" s="117"/>
      <c r="W116" s="117"/>
      <c r="X116" s="117"/>
      <c r="Y116" s="117"/>
      <c r="Z116" s="117"/>
      <c r="AA116" s="117"/>
      <c r="AB116" s="117"/>
      <c r="AC116" s="117"/>
      <c r="AD116" s="117"/>
      <c r="AE116" s="117"/>
      <c r="AF116" s="99"/>
      <c r="AG116" s="79"/>
      <c r="AH116" s="85"/>
      <c r="AI116" s="101"/>
      <c r="AJ116" s="70"/>
      <c r="AK116" s="2">
        <v>6</v>
      </c>
      <c r="AL116" s="21" t="s">
        <v>70</v>
      </c>
      <c r="AM116" s="16"/>
      <c r="AN116" s="16"/>
      <c r="AO116" s="16"/>
      <c r="AP116" s="16"/>
      <c r="AQ116" s="16"/>
      <c r="AR116" s="16"/>
      <c r="AS116" s="16"/>
      <c r="AT116" s="16"/>
      <c r="AU116" s="16"/>
      <c r="AV116" s="16"/>
      <c r="AW116" s="4">
        <f t="shared" si="15"/>
        <v>0</v>
      </c>
      <c r="AX116" s="71" t="s">
        <v>68</v>
      </c>
      <c r="AY116" s="74">
        <f t="shared" ref="AY116" si="22">IFERROR(SUMIF(AO111:AO120,"Preventivo",AW111:AW120)/COUNTIF(AO111:AO120,"Preventivo"),0)</f>
        <v>85</v>
      </c>
      <c r="AZ116" s="77"/>
      <c r="BA116" s="79"/>
      <c r="BB116" s="82"/>
      <c r="BC116" s="79"/>
      <c r="BD116" s="84"/>
      <c r="BE116" s="70"/>
      <c r="BF116" s="85"/>
      <c r="BG116" s="86"/>
      <c r="BH116" s="86"/>
    </row>
    <row r="117" spans="2:60" ht="22.5" customHeight="1" x14ac:dyDescent="0.25">
      <c r="B117" s="87"/>
      <c r="C117" s="86"/>
      <c r="D117" s="86"/>
      <c r="E117" s="86"/>
      <c r="F117" s="86"/>
      <c r="G117" s="86"/>
      <c r="H117" s="86"/>
      <c r="I117" s="103"/>
      <c r="J117" s="119"/>
      <c r="K117" s="108"/>
      <c r="L117" s="111"/>
      <c r="M117" s="79"/>
      <c r="N117" s="117"/>
      <c r="O117" s="117"/>
      <c r="P117" s="117"/>
      <c r="Q117" s="117"/>
      <c r="R117" s="117"/>
      <c r="S117" s="117"/>
      <c r="T117" s="117"/>
      <c r="U117" s="117"/>
      <c r="V117" s="117"/>
      <c r="W117" s="117"/>
      <c r="X117" s="117"/>
      <c r="Y117" s="117"/>
      <c r="Z117" s="117"/>
      <c r="AA117" s="117"/>
      <c r="AB117" s="117"/>
      <c r="AC117" s="117"/>
      <c r="AD117" s="117"/>
      <c r="AE117" s="117"/>
      <c r="AF117" s="99"/>
      <c r="AG117" s="79"/>
      <c r="AH117" s="85"/>
      <c r="AI117" s="101"/>
      <c r="AJ117" s="70"/>
      <c r="AK117" s="2">
        <v>7</v>
      </c>
      <c r="AL117" s="21" t="s">
        <v>70</v>
      </c>
      <c r="AM117" s="16"/>
      <c r="AN117" s="16"/>
      <c r="AO117" s="16"/>
      <c r="AP117" s="16"/>
      <c r="AQ117" s="16"/>
      <c r="AR117" s="16"/>
      <c r="AS117" s="16"/>
      <c r="AT117" s="16"/>
      <c r="AU117" s="16"/>
      <c r="AV117" s="16"/>
      <c r="AW117" s="4">
        <f t="shared" si="15"/>
        <v>0</v>
      </c>
      <c r="AX117" s="72"/>
      <c r="AY117" s="75"/>
      <c r="AZ117" s="77"/>
      <c r="BA117" s="79"/>
      <c r="BB117" s="82"/>
      <c r="BC117" s="79"/>
      <c r="BD117" s="84"/>
      <c r="BE117" s="70"/>
      <c r="BF117" s="85"/>
      <c r="BG117" s="86"/>
      <c r="BH117" s="86"/>
    </row>
    <row r="118" spans="2:60" ht="22.5" customHeight="1" x14ac:dyDescent="0.25">
      <c r="B118" s="87"/>
      <c r="C118" s="86"/>
      <c r="D118" s="86"/>
      <c r="E118" s="86"/>
      <c r="F118" s="86"/>
      <c r="G118" s="86"/>
      <c r="H118" s="86"/>
      <c r="I118" s="103"/>
      <c r="J118" s="119"/>
      <c r="K118" s="108"/>
      <c r="L118" s="111"/>
      <c r="M118" s="79"/>
      <c r="N118" s="117"/>
      <c r="O118" s="117"/>
      <c r="P118" s="117"/>
      <c r="Q118" s="117"/>
      <c r="R118" s="117"/>
      <c r="S118" s="117"/>
      <c r="T118" s="117"/>
      <c r="U118" s="117"/>
      <c r="V118" s="117"/>
      <c r="W118" s="117"/>
      <c r="X118" s="117"/>
      <c r="Y118" s="117"/>
      <c r="Z118" s="117"/>
      <c r="AA118" s="117"/>
      <c r="AB118" s="117"/>
      <c r="AC118" s="117"/>
      <c r="AD118" s="117"/>
      <c r="AE118" s="117"/>
      <c r="AF118" s="99"/>
      <c r="AG118" s="79"/>
      <c r="AH118" s="85"/>
      <c r="AI118" s="101"/>
      <c r="AJ118" s="70"/>
      <c r="AK118" s="2">
        <v>8</v>
      </c>
      <c r="AL118" s="21" t="s">
        <v>70</v>
      </c>
      <c r="AM118" s="16"/>
      <c r="AN118" s="16"/>
      <c r="AO118" s="16"/>
      <c r="AP118" s="16"/>
      <c r="AQ118" s="16"/>
      <c r="AR118" s="16"/>
      <c r="AS118" s="16"/>
      <c r="AT118" s="16"/>
      <c r="AU118" s="16"/>
      <c r="AV118" s="16"/>
      <c r="AW118" s="4">
        <f t="shared" si="15"/>
        <v>0</v>
      </c>
      <c r="AX118" s="72"/>
      <c r="AY118" s="75"/>
      <c r="AZ118" s="77"/>
      <c r="BA118" s="79"/>
      <c r="BB118" s="82"/>
      <c r="BC118" s="79"/>
      <c r="BD118" s="84"/>
      <c r="BE118" s="70"/>
      <c r="BF118" s="85"/>
      <c r="BG118" s="86"/>
      <c r="BH118" s="86"/>
    </row>
    <row r="119" spans="2:60" ht="22.5" customHeight="1" x14ac:dyDescent="0.25">
      <c r="B119" s="87"/>
      <c r="C119" s="86"/>
      <c r="D119" s="86"/>
      <c r="E119" s="86"/>
      <c r="F119" s="86"/>
      <c r="G119" s="86"/>
      <c r="H119" s="86"/>
      <c r="I119" s="103"/>
      <c r="J119" s="119"/>
      <c r="K119" s="108"/>
      <c r="L119" s="111"/>
      <c r="M119" s="79"/>
      <c r="N119" s="117"/>
      <c r="O119" s="117"/>
      <c r="P119" s="117"/>
      <c r="Q119" s="117"/>
      <c r="R119" s="117"/>
      <c r="S119" s="117"/>
      <c r="T119" s="117"/>
      <c r="U119" s="117"/>
      <c r="V119" s="117"/>
      <c r="W119" s="117"/>
      <c r="X119" s="117"/>
      <c r="Y119" s="117"/>
      <c r="Z119" s="117"/>
      <c r="AA119" s="117"/>
      <c r="AB119" s="117"/>
      <c r="AC119" s="117"/>
      <c r="AD119" s="117"/>
      <c r="AE119" s="117"/>
      <c r="AF119" s="99"/>
      <c r="AG119" s="79"/>
      <c r="AH119" s="85"/>
      <c r="AI119" s="101"/>
      <c r="AJ119" s="70"/>
      <c r="AK119" s="2">
        <v>9</v>
      </c>
      <c r="AL119" s="21" t="s">
        <v>70</v>
      </c>
      <c r="AM119" s="16"/>
      <c r="AN119" s="16"/>
      <c r="AO119" s="16"/>
      <c r="AP119" s="16"/>
      <c r="AQ119" s="16"/>
      <c r="AR119" s="16"/>
      <c r="AS119" s="16"/>
      <c r="AT119" s="16"/>
      <c r="AU119" s="16"/>
      <c r="AV119" s="16"/>
      <c r="AW119" s="4">
        <f t="shared" si="15"/>
        <v>0</v>
      </c>
      <c r="AX119" s="72"/>
      <c r="AY119" s="75"/>
      <c r="AZ119" s="77"/>
      <c r="BA119" s="79"/>
      <c r="BB119" s="82"/>
      <c r="BC119" s="79"/>
      <c r="BD119" s="84"/>
      <c r="BE119" s="70"/>
      <c r="BF119" s="85"/>
      <c r="BG119" s="86"/>
      <c r="BH119" s="86"/>
    </row>
    <row r="120" spans="2:60" ht="22.5" customHeight="1" x14ac:dyDescent="0.25">
      <c r="B120" s="87"/>
      <c r="C120" s="86"/>
      <c r="D120" s="86"/>
      <c r="E120" s="86"/>
      <c r="F120" s="86"/>
      <c r="G120" s="86"/>
      <c r="H120" s="86"/>
      <c r="I120" s="103"/>
      <c r="J120" s="120"/>
      <c r="K120" s="109"/>
      <c r="L120" s="112"/>
      <c r="M120" s="80"/>
      <c r="N120" s="117"/>
      <c r="O120" s="117"/>
      <c r="P120" s="117"/>
      <c r="Q120" s="117"/>
      <c r="R120" s="117"/>
      <c r="S120" s="117"/>
      <c r="T120" s="117"/>
      <c r="U120" s="117"/>
      <c r="V120" s="117"/>
      <c r="W120" s="117"/>
      <c r="X120" s="117"/>
      <c r="Y120" s="117"/>
      <c r="Z120" s="117"/>
      <c r="AA120" s="117"/>
      <c r="AB120" s="117"/>
      <c r="AC120" s="117"/>
      <c r="AD120" s="117"/>
      <c r="AE120" s="117"/>
      <c r="AF120" s="100"/>
      <c r="AG120" s="80"/>
      <c r="AH120" s="85"/>
      <c r="AI120" s="101"/>
      <c r="AJ120" s="70"/>
      <c r="AK120" s="19">
        <v>10</v>
      </c>
      <c r="AL120" s="22" t="s">
        <v>70</v>
      </c>
      <c r="AM120" s="17"/>
      <c r="AN120" s="17"/>
      <c r="AO120" s="17"/>
      <c r="AP120" s="17"/>
      <c r="AQ120" s="17"/>
      <c r="AR120" s="17"/>
      <c r="AS120" s="17"/>
      <c r="AT120" s="17"/>
      <c r="AU120" s="17"/>
      <c r="AV120" s="17"/>
      <c r="AW120" s="5">
        <f t="shared" si="15"/>
        <v>0</v>
      </c>
      <c r="AX120" s="73"/>
      <c r="AY120" s="76"/>
      <c r="AZ120" s="77"/>
      <c r="BA120" s="80"/>
      <c r="BB120" s="83"/>
      <c r="BC120" s="80"/>
      <c r="BD120" s="84"/>
      <c r="BE120" s="70"/>
      <c r="BF120" s="85"/>
      <c r="BG120" s="86"/>
      <c r="BH120" s="86"/>
    </row>
    <row r="121" spans="2:60" ht="39.75" customHeight="1" x14ac:dyDescent="0.25">
      <c r="B121" s="87" t="s">
        <v>28</v>
      </c>
      <c r="C121" s="86" t="s">
        <v>155</v>
      </c>
      <c r="D121" s="86" t="s">
        <v>156</v>
      </c>
      <c r="E121" s="86" t="s">
        <v>77</v>
      </c>
      <c r="F121" s="86" t="s">
        <v>77</v>
      </c>
      <c r="G121" s="86" t="s">
        <v>77</v>
      </c>
      <c r="H121" s="86" t="s">
        <v>77</v>
      </c>
      <c r="I121" s="103" t="str">
        <f>IF(AND((E121="SI"),(F121="SI"),(G121="SI"),(H121="SI")),"Si es Riesgo de Corrupción","No es Riesgo de Corrupción")</f>
        <v>Si es Riesgo de Corrupción</v>
      </c>
      <c r="J121" s="104" t="s">
        <v>157</v>
      </c>
      <c r="K121" s="107" t="s">
        <v>158</v>
      </c>
      <c r="L121" s="110">
        <v>3</v>
      </c>
      <c r="M121" s="78" t="str">
        <f>IF(L121=1,"Rara vez
No se ha presentado en los últimos 5 años",IF(L121=2,"Improbable
Se presentó una vez en los últimos 5 años",IF(L121=3,"Posible
Se presentó una vez en los últimos 2 años",IF(L121=4,"Probable
Se presento una vez en el último año",IF(L121=5,"Casi seguro
Se ha presentado más de una vez al año","← 
Definir el nivel de probabilidad")))))</f>
        <v>Posible
Se presentó una vez en los últimos 2 años</v>
      </c>
      <c r="N121" s="86" t="s">
        <v>77</v>
      </c>
      <c r="O121" s="86" t="s">
        <v>77</v>
      </c>
      <c r="P121" s="86" t="s">
        <v>77</v>
      </c>
      <c r="Q121" s="86" t="s">
        <v>77</v>
      </c>
      <c r="R121" s="86" t="s">
        <v>77</v>
      </c>
      <c r="S121" s="86" t="s">
        <v>77</v>
      </c>
      <c r="T121" s="86" t="s">
        <v>77</v>
      </c>
      <c r="U121" s="86" t="s">
        <v>77</v>
      </c>
      <c r="V121" s="86" t="s">
        <v>77</v>
      </c>
      <c r="W121" s="86" t="s">
        <v>77</v>
      </c>
      <c r="X121" s="86" t="s">
        <v>77</v>
      </c>
      <c r="Y121" s="86" t="s">
        <v>77</v>
      </c>
      <c r="Z121" s="86" t="s">
        <v>77</v>
      </c>
      <c r="AA121" s="86" t="s">
        <v>77</v>
      </c>
      <c r="AB121" s="86" t="s">
        <v>77</v>
      </c>
      <c r="AC121" s="86" t="s">
        <v>77</v>
      </c>
      <c r="AD121" s="86" t="s">
        <v>77</v>
      </c>
      <c r="AE121" s="86" t="s">
        <v>77</v>
      </c>
      <c r="AF121" s="98">
        <f>COUNTIF(N121:AE130,"SI")</f>
        <v>18</v>
      </c>
      <c r="AG121" s="78" t="str">
        <f>IF(AF121&lt;=5,"Moderado",IF(AND(AF121&gt;5,AF121&lt;=11),"Mayor",IF(AF121&gt;11,"Catastrófico","Responder las preguntas que se encuentran en los numerales del 1 al 18")))</f>
        <v>Catastrófico</v>
      </c>
      <c r="AH121" s="85">
        <f>IF(AG121="Moderado",5,IF(AG121="Mayor",10,IF(AG121="Catastrófico",20,"Responder las preguntas que se encuentran en los numerales del 1 al 18")))</f>
        <v>20</v>
      </c>
      <c r="AI121" s="101">
        <f>AH121*L121</f>
        <v>60</v>
      </c>
      <c r="AJ121" s="70" t="str">
        <f>IF(AI121&lt;=10,"Baja",IF(AND(AI121&gt;10,AI121&lt;=25),"Moderada",IF(AND(AI121&gt;25,AI121&lt;=50),"Alta",IF(AI121&gt;50,"Extrema",""))))</f>
        <v>Extrema</v>
      </c>
      <c r="AK121" s="1">
        <v>1</v>
      </c>
      <c r="AL121" s="13" t="s">
        <v>159</v>
      </c>
      <c r="AM121" s="14" t="s">
        <v>142</v>
      </c>
      <c r="AN121" s="14" t="s">
        <v>90</v>
      </c>
      <c r="AO121" s="14" t="s">
        <v>94</v>
      </c>
      <c r="AP121" s="15" t="s">
        <v>77</v>
      </c>
      <c r="AQ121" s="15" t="s">
        <v>77</v>
      </c>
      <c r="AR121" s="15" t="s">
        <v>80</v>
      </c>
      <c r="AS121" s="15" t="s">
        <v>77</v>
      </c>
      <c r="AT121" s="15" t="s">
        <v>77</v>
      </c>
      <c r="AU121" s="15" t="s">
        <v>77</v>
      </c>
      <c r="AV121" s="14" t="s">
        <v>77</v>
      </c>
      <c r="AW121" s="3">
        <f t="shared" si="15"/>
        <v>85</v>
      </c>
      <c r="AX121" s="71" t="s">
        <v>69</v>
      </c>
      <c r="AY121" s="74">
        <f t="shared" ref="AY121" si="23">IFERROR(((SUMIF(AO121:AO130,"Correctivo",AW121:AW130))+(SUMIF(AO121:AO130,"Detectivo",AW121:AW130)))/(COUNTIF(AO121:AO130,"Correctivo")+COUNTIF(AO121:AO130,"Detectivo")),0)</f>
        <v>0</v>
      </c>
      <c r="AZ121" s="77">
        <f>IF(AY126&lt;=50,L121,IF(AND(AY126&gt;50,AY126&lt;=75,L121&gt;1),L121-1,IF(AND(AY126&gt;75,L121&gt;2),L121-2,IF(AND(AY126&gt;75,L121=2),L121-1,1))))</f>
        <v>1</v>
      </c>
      <c r="BA121" s="78" t="str">
        <f>IF(AZ121=1,"Rara vez
No se ha presentado en los últimos 5 años",IF(AZ121=2,"Improbable
Se presentó una vez en los últimos 5 años",IF(AZ121=3,"Posible
Se presentó una vez en los últimos 2 años",IF(AZ121=4,"Probable
Se presento una vez en el último año",IF(AZ121=5,"Casi seguro
Se ha presentado más de una vez al año","← 
Definir el nivel de probabilidad")))))</f>
        <v>Rara vez
No se ha presentado en los últimos 5 años</v>
      </c>
      <c r="BB121" s="81">
        <f>IF(AY121&lt;=50,AH121,IF(AND(AY121&lt;=75,AH121=10),AH121-5,IF(AND(AY121&lt;=75,AH121=20),AH121-10,IF(AND(AY121&lt;=100,AH121=20),AH121-15,IF(AND(AY121&lt;=100,AH121=10),AH121-5,5)))))</f>
        <v>20</v>
      </c>
      <c r="BC121" s="78" t="str">
        <f>IF(BB121&lt;=5,"Moderado",IF(AND(BB121&gt;5,BB121&lt;=11),"Mayor",IF(BB121&gt;11,"Catastrófico","Responder las preguntas que se encuentran en los numerales del 1 al 18")))</f>
        <v>Catastrófico</v>
      </c>
      <c r="BD121" s="84">
        <f>BB121*AZ121</f>
        <v>20</v>
      </c>
      <c r="BE121" s="70" t="str">
        <f>IF(BD121&lt;=10,"Baja",IF(AND(BD121&gt;10,BD121&lt;=25),"Moderada",IF(AND(BD121&gt;25,BD121&lt;=50),"Alta",IF(BD121&gt;50,"Extrema",""))))</f>
        <v>Moderada</v>
      </c>
      <c r="BF121" s="85" t="str">
        <f>IF(BE121="Baja","Tratamiento: eliminarse o reducirse fácilmente con los controles establecidos en la entidad.",IF(OR(BE121="Moderada",BE121="Alta"),"Tratamiento: llevar los riesgos a la Zona de Riesgo Baja o eliminarlo",IF(BE121="Extrema","Tratamiento: requieren de un tratamiento prioritario. Se deben implementar los controles orientados a reducir la posibilidad de ocurrencia del riesgo o disminuir el impacto de sus efectos y tomar las medidas de protección.",0)))</f>
        <v>Tratamiento: llevar los riesgos a la Zona de Riesgo Baja o eliminarlo</v>
      </c>
      <c r="BG121" s="86"/>
      <c r="BH121" s="86"/>
    </row>
    <row r="122" spans="2:60" ht="39.75" customHeight="1" x14ac:dyDescent="0.25">
      <c r="B122" s="87"/>
      <c r="C122" s="86"/>
      <c r="D122" s="86"/>
      <c r="E122" s="86"/>
      <c r="F122" s="86"/>
      <c r="G122" s="86"/>
      <c r="H122" s="86"/>
      <c r="I122" s="103"/>
      <c r="J122" s="105"/>
      <c r="K122" s="108"/>
      <c r="L122" s="111"/>
      <c r="M122" s="79"/>
      <c r="N122" s="86"/>
      <c r="O122" s="86"/>
      <c r="P122" s="86"/>
      <c r="Q122" s="86"/>
      <c r="R122" s="86"/>
      <c r="S122" s="86"/>
      <c r="T122" s="86"/>
      <c r="U122" s="86"/>
      <c r="V122" s="86"/>
      <c r="W122" s="86"/>
      <c r="X122" s="86"/>
      <c r="Y122" s="86"/>
      <c r="Z122" s="86"/>
      <c r="AA122" s="86"/>
      <c r="AB122" s="86"/>
      <c r="AC122" s="86"/>
      <c r="AD122" s="86"/>
      <c r="AE122" s="86"/>
      <c r="AF122" s="99"/>
      <c r="AG122" s="79"/>
      <c r="AH122" s="85"/>
      <c r="AI122" s="101"/>
      <c r="AJ122" s="70"/>
      <c r="AK122" s="2">
        <v>2</v>
      </c>
      <c r="AL122" s="21" t="s">
        <v>160</v>
      </c>
      <c r="AM122" s="16" t="s">
        <v>142</v>
      </c>
      <c r="AN122" s="16" t="s">
        <v>90</v>
      </c>
      <c r="AO122" s="16" t="s">
        <v>94</v>
      </c>
      <c r="AP122" s="16" t="s">
        <v>77</v>
      </c>
      <c r="AQ122" s="16" t="s">
        <v>77</v>
      </c>
      <c r="AR122" s="16" t="s">
        <v>80</v>
      </c>
      <c r="AS122" s="16" t="s">
        <v>77</v>
      </c>
      <c r="AT122" s="16" t="s">
        <v>77</v>
      </c>
      <c r="AU122" s="16" t="s">
        <v>77</v>
      </c>
      <c r="AV122" s="16" t="s">
        <v>77</v>
      </c>
      <c r="AW122" s="4">
        <f t="shared" si="15"/>
        <v>85</v>
      </c>
      <c r="AX122" s="72"/>
      <c r="AY122" s="75"/>
      <c r="AZ122" s="77"/>
      <c r="BA122" s="79"/>
      <c r="BB122" s="82"/>
      <c r="BC122" s="79"/>
      <c r="BD122" s="84"/>
      <c r="BE122" s="70"/>
      <c r="BF122" s="85"/>
      <c r="BG122" s="86"/>
      <c r="BH122" s="86"/>
    </row>
    <row r="123" spans="2:60" ht="39.75" customHeight="1" x14ac:dyDescent="0.25">
      <c r="B123" s="87"/>
      <c r="C123" s="86"/>
      <c r="D123" s="86"/>
      <c r="E123" s="86"/>
      <c r="F123" s="86"/>
      <c r="G123" s="86"/>
      <c r="H123" s="86"/>
      <c r="I123" s="103"/>
      <c r="J123" s="105"/>
      <c r="K123" s="108"/>
      <c r="L123" s="111"/>
      <c r="M123" s="79"/>
      <c r="N123" s="86"/>
      <c r="O123" s="86"/>
      <c r="P123" s="86"/>
      <c r="Q123" s="86"/>
      <c r="R123" s="86"/>
      <c r="S123" s="86"/>
      <c r="T123" s="86"/>
      <c r="U123" s="86"/>
      <c r="V123" s="86"/>
      <c r="W123" s="86"/>
      <c r="X123" s="86"/>
      <c r="Y123" s="86"/>
      <c r="Z123" s="86"/>
      <c r="AA123" s="86"/>
      <c r="AB123" s="86"/>
      <c r="AC123" s="86"/>
      <c r="AD123" s="86"/>
      <c r="AE123" s="86"/>
      <c r="AF123" s="99"/>
      <c r="AG123" s="79"/>
      <c r="AH123" s="85"/>
      <c r="AI123" s="101"/>
      <c r="AJ123" s="70"/>
      <c r="AK123" s="2">
        <v>3</v>
      </c>
      <c r="AL123" s="21" t="s">
        <v>161</v>
      </c>
      <c r="AM123" s="16" t="s">
        <v>142</v>
      </c>
      <c r="AN123" s="16" t="s">
        <v>90</v>
      </c>
      <c r="AO123" s="16" t="s">
        <v>94</v>
      </c>
      <c r="AP123" s="16" t="s">
        <v>77</v>
      </c>
      <c r="AQ123" s="16" t="s">
        <v>77</v>
      </c>
      <c r="AR123" s="16" t="s">
        <v>80</v>
      </c>
      <c r="AS123" s="16" t="s">
        <v>77</v>
      </c>
      <c r="AT123" s="16" t="s">
        <v>77</v>
      </c>
      <c r="AU123" s="16" t="s">
        <v>77</v>
      </c>
      <c r="AV123" s="16" t="s">
        <v>77</v>
      </c>
      <c r="AW123" s="4">
        <f t="shared" si="15"/>
        <v>85</v>
      </c>
      <c r="AX123" s="72"/>
      <c r="AY123" s="75"/>
      <c r="AZ123" s="77"/>
      <c r="BA123" s="79"/>
      <c r="BB123" s="82"/>
      <c r="BC123" s="79"/>
      <c r="BD123" s="84"/>
      <c r="BE123" s="70"/>
      <c r="BF123" s="85"/>
      <c r="BG123" s="86"/>
      <c r="BH123" s="86"/>
    </row>
    <row r="124" spans="2:60" ht="22.5" customHeight="1" x14ac:dyDescent="0.25">
      <c r="B124" s="87"/>
      <c r="C124" s="86"/>
      <c r="D124" s="86"/>
      <c r="E124" s="86"/>
      <c r="F124" s="86"/>
      <c r="G124" s="86"/>
      <c r="H124" s="86"/>
      <c r="I124" s="103"/>
      <c r="J124" s="105"/>
      <c r="K124" s="108"/>
      <c r="L124" s="111"/>
      <c r="M124" s="79"/>
      <c r="N124" s="86"/>
      <c r="O124" s="86"/>
      <c r="P124" s="86"/>
      <c r="Q124" s="86"/>
      <c r="R124" s="86"/>
      <c r="S124" s="86"/>
      <c r="T124" s="86"/>
      <c r="U124" s="86"/>
      <c r="V124" s="86"/>
      <c r="W124" s="86"/>
      <c r="X124" s="86"/>
      <c r="Y124" s="86"/>
      <c r="Z124" s="86"/>
      <c r="AA124" s="86"/>
      <c r="AB124" s="86"/>
      <c r="AC124" s="86"/>
      <c r="AD124" s="86"/>
      <c r="AE124" s="86"/>
      <c r="AF124" s="99"/>
      <c r="AG124" s="79"/>
      <c r="AH124" s="85"/>
      <c r="AI124" s="101"/>
      <c r="AJ124" s="70"/>
      <c r="AK124" s="2">
        <v>4</v>
      </c>
      <c r="AL124" s="21" t="s">
        <v>70</v>
      </c>
      <c r="AM124" s="16"/>
      <c r="AN124" s="16"/>
      <c r="AO124" s="16"/>
      <c r="AP124" s="16"/>
      <c r="AQ124" s="16"/>
      <c r="AR124" s="16"/>
      <c r="AS124" s="16"/>
      <c r="AT124" s="16"/>
      <c r="AU124" s="16"/>
      <c r="AV124" s="16"/>
      <c r="AW124" s="4">
        <f t="shared" si="15"/>
        <v>0</v>
      </c>
      <c r="AX124" s="72"/>
      <c r="AY124" s="75"/>
      <c r="AZ124" s="77"/>
      <c r="BA124" s="79"/>
      <c r="BB124" s="82"/>
      <c r="BC124" s="79"/>
      <c r="BD124" s="84"/>
      <c r="BE124" s="70"/>
      <c r="BF124" s="85"/>
      <c r="BG124" s="86"/>
      <c r="BH124" s="86"/>
    </row>
    <row r="125" spans="2:60" ht="22.5" customHeight="1" x14ac:dyDescent="0.25">
      <c r="B125" s="87"/>
      <c r="C125" s="86"/>
      <c r="D125" s="86"/>
      <c r="E125" s="86"/>
      <c r="F125" s="86"/>
      <c r="G125" s="86"/>
      <c r="H125" s="86"/>
      <c r="I125" s="103"/>
      <c r="J125" s="105"/>
      <c r="K125" s="108"/>
      <c r="L125" s="111"/>
      <c r="M125" s="79"/>
      <c r="N125" s="86"/>
      <c r="O125" s="86"/>
      <c r="P125" s="86"/>
      <c r="Q125" s="86"/>
      <c r="R125" s="86"/>
      <c r="S125" s="86"/>
      <c r="T125" s="86"/>
      <c r="U125" s="86"/>
      <c r="V125" s="86"/>
      <c r="W125" s="86"/>
      <c r="X125" s="86"/>
      <c r="Y125" s="86"/>
      <c r="Z125" s="86"/>
      <c r="AA125" s="86"/>
      <c r="AB125" s="86"/>
      <c r="AC125" s="86"/>
      <c r="AD125" s="86"/>
      <c r="AE125" s="86"/>
      <c r="AF125" s="99"/>
      <c r="AG125" s="79"/>
      <c r="AH125" s="85"/>
      <c r="AI125" s="101"/>
      <c r="AJ125" s="70"/>
      <c r="AK125" s="2">
        <v>5</v>
      </c>
      <c r="AL125" s="21" t="s">
        <v>70</v>
      </c>
      <c r="AM125" s="16"/>
      <c r="AN125" s="16"/>
      <c r="AO125" s="16"/>
      <c r="AP125" s="16"/>
      <c r="AQ125" s="16"/>
      <c r="AR125" s="16"/>
      <c r="AS125" s="16"/>
      <c r="AT125" s="16"/>
      <c r="AU125" s="16"/>
      <c r="AV125" s="16"/>
      <c r="AW125" s="4">
        <f t="shared" si="15"/>
        <v>0</v>
      </c>
      <c r="AX125" s="73"/>
      <c r="AY125" s="76"/>
      <c r="AZ125" s="77"/>
      <c r="BA125" s="79"/>
      <c r="BB125" s="82"/>
      <c r="BC125" s="79"/>
      <c r="BD125" s="84"/>
      <c r="BE125" s="70"/>
      <c r="BF125" s="85"/>
      <c r="BG125" s="86"/>
      <c r="BH125" s="86"/>
    </row>
    <row r="126" spans="2:60" ht="22.5" customHeight="1" x14ac:dyDescent="0.25">
      <c r="B126" s="87"/>
      <c r="C126" s="86"/>
      <c r="D126" s="86"/>
      <c r="E126" s="86"/>
      <c r="F126" s="86"/>
      <c r="G126" s="86"/>
      <c r="H126" s="86"/>
      <c r="I126" s="103"/>
      <c r="J126" s="105"/>
      <c r="K126" s="108"/>
      <c r="L126" s="111"/>
      <c r="M126" s="79"/>
      <c r="N126" s="86"/>
      <c r="O126" s="86"/>
      <c r="P126" s="86"/>
      <c r="Q126" s="86"/>
      <c r="R126" s="86"/>
      <c r="S126" s="86"/>
      <c r="T126" s="86"/>
      <c r="U126" s="86"/>
      <c r="V126" s="86"/>
      <c r="W126" s="86"/>
      <c r="X126" s="86"/>
      <c r="Y126" s="86"/>
      <c r="Z126" s="86"/>
      <c r="AA126" s="86"/>
      <c r="AB126" s="86"/>
      <c r="AC126" s="86"/>
      <c r="AD126" s="86"/>
      <c r="AE126" s="86"/>
      <c r="AF126" s="99"/>
      <c r="AG126" s="79"/>
      <c r="AH126" s="85"/>
      <c r="AI126" s="101"/>
      <c r="AJ126" s="70"/>
      <c r="AK126" s="2">
        <v>6</v>
      </c>
      <c r="AL126" s="21" t="s">
        <v>70</v>
      </c>
      <c r="AM126" s="16"/>
      <c r="AN126" s="16"/>
      <c r="AO126" s="16"/>
      <c r="AP126" s="16"/>
      <c r="AQ126" s="16"/>
      <c r="AR126" s="16"/>
      <c r="AS126" s="16"/>
      <c r="AT126" s="16"/>
      <c r="AU126" s="16"/>
      <c r="AV126" s="16"/>
      <c r="AW126" s="4">
        <f t="shared" si="15"/>
        <v>0</v>
      </c>
      <c r="AX126" s="71" t="s">
        <v>68</v>
      </c>
      <c r="AY126" s="74">
        <f t="shared" ref="AY126" si="24">IFERROR(SUMIF(AO121:AO130,"Preventivo",AW121:AW130)/COUNTIF(AO121:AO130,"Preventivo"),0)</f>
        <v>85</v>
      </c>
      <c r="AZ126" s="77"/>
      <c r="BA126" s="79"/>
      <c r="BB126" s="82"/>
      <c r="BC126" s="79"/>
      <c r="BD126" s="84"/>
      <c r="BE126" s="70"/>
      <c r="BF126" s="85"/>
      <c r="BG126" s="86"/>
      <c r="BH126" s="86"/>
    </row>
    <row r="127" spans="2:60" ht="22.5" customHeight="1" x14ac:dyDescent="0.25">
      <c r="B127" s="87"/>
      <c r="C127" s="86"/>
      <c r="D127" s="86"/>
      <c r="E127" s="86"/>
      <c r="F127" s="86"/>
      <c r="G127" s="86"/>
      <c r="H127" s="86"/>
      <c r="I127" s="103"/>
      <c r="J127" s="105"/>
      <c r="K127" s="108"/>
      <c r="L127" s="111"/>
      <c r="M127" s="79"/>
      <c r="N127" s="86"/>
      <c r="O127" s="86"/>
      <c r="P127" s="86"/>
      <c r="Q127" s="86"/>
      <c r="R127" s="86"/>
      <c r="S127" s="86"/>
      <c r="T127" s="86"/>
      <c r="U127" s="86"/>
      <c r="V127" s="86"/>
      <c r="W127" s="86"/>
      <c r="X127" s="86"/>
      <c r="Y127" s="86"/>
      <c r="Z127" s="86"/>
      <c r="AA127" s="86"/>
      <c r="AB127" s="86"/>
      <c r="AC127" s="86"/>
      <c r="AD127" s="86"/>
      <c r="AE127" s="86"/>
      <c r="AF127" s="99"/>
      <c r="AG127" s="79"/>
      <c r="AH127" s="85"/>
      <c r="AI127" s="101"/>
      <c r="AJ127" s="70"/>
      <c r="AK127" s="2">
        <v>7</v>
      </c>
      <c r="AL127" s="21" t="s">
        <v>70</v>
      </c>
      <c r="AM127" s="16"/>
      <c r="AN127" s="16"/>
      <c r="AO127" s="16"/>
      <c r="AP127" s="16"/>
      <c r="AQ127" s="16"/>
      <c r="AR127" s="16"/>
      <c r="AS127" s="16"/>
      <c r="AT127" s="16"/>
      <c r="AU127" s="16"/>
      <c r="AV127" s="16"/>
      <c r="AW127" s="4">
        <f t="shared" si="15"/>
        <v>0</v>
      </c>
      <c r="AX127" s="72"/>
      <c r="AY127" s="75"/>
      <c r="AZ127" s="77"/>
      <c r="BA127" s="79"/>
      <c r="BB127" s="82"/>
      <c r="BC127" s="79"/>
      <c r="BD127" s="84"/>
      <c r="BE127" s="70"/>
      <c r="BF127" s="85"/>
      <c r="BG127" s="86"/>
      <c r="BH127" s="86"/>
    </row>
    <row r="128" spans="2:60" ht="22.5" customHeight="1" x14ac:dyDescent="0.25">
      <c r="B128" s="87"/>
      <c r="C128" s="86"/>
      <c r="D128" s="86"/>
      <c r="E128" s="86"/>
      <c r="F128" s="86"/>
      <c r="G128" s="86"/>
      <c r="H128" s="86"/>
      <c r="I128" s="103"/>
      <c r="J128" s="105"/>
      <c r="K128" s="108"/>
      <c r="L128" s="111"/>
      <c r="M128" s="79"/>
      <c r="N128" s="86"/>
      <c r="O128" s="86"/>
      <c r="P128" s="86"/>
      <c r="Q128" s="86"/>
      <c r="R128" s="86"/>
      <c r="S128" s="86"/>
      <c r="T128" s="86"/>
      <c r="U128" s="86"/>
      <c r="V128" s="86"/>
      <c r="W128" s="86"/>
      <c r="X128" s="86"/>
      <c r="Y128" s="86"/>
      <c r="Z128" s="86"/>
      <c r="AA128" s="86"/>
      <c r="AB128" s="86"/>
      <c r="AC128" s="86"/>
      <c r="AD128" s="86"/>
      <c r="AE128" s="86"/>
      <c r="AF128" s="99"/>
      <c r="AG128" s="79"/>
      <c r="AH128" s="85"/>
      <c r="AI128" s="101"/>
      <c r="AJ128" s="70"/>
      <c r="AK128" s="2">
        <v>8</v>
      </c>
      <c r="AL128" s="21" t="s">
        <v>70</v>
      </c>
      <c r="AM128" s="16"/>
      <c r="AN128" s="16"/>
      <c r="AO128" s="16"/>
      <c r="AP128" s="16"/>
      <c r="AQ128" s="16"/>
      <c r="AR128" s="16"/>
      <c r="AS128" s="16"/>
      <c r="AT128" s="16"/>
      <c r="AU128" s="16"/>
      <c r="AV128" s="16"/>
      <c r="AW128" s="4">
        <f t="shared" si="15"/>
        <v>0</v>
      </c>
      <c r="AX128" s="72"/>
      <c r="AY128" s="75"/>
      <c r="AZ128" s="77"/>
      <c r="BA128" s="79"/>
      <c r="BB128" s="82"/>
      <c r="BC128" s="79"/>
      <c r="BD128" s="84"/>
      <c r="BE128" s="70"/>
      <c r="BF128" s="85"/>
      <c r="BG128" s="86"/>
      <c r="BH128" s="86"/>
    </row>
    <row r="129" spans="2:60" ht="22.5" customHeight="1" x14ac:dyDescent="0.25">
      <c r="B129" s="87"/>
      <c r="C129" s="86"/>
      <c r="D129" s="86"/>
      <c r="E129" s="86"/>
      <c r="F129" s="86"/>
      <c r="G129" s="86"/>
      <c r="H129" s="86"/>
      <c r="I129" s="103"/>
      <c r="J129" s="105"/>
      <c r="K129" s="108"/>
      <c r="L129" s="111"/>
      <c r="M129" s="79"/>
      <c r="N129" s="86"/>
      <c r="O129" s="86"/>
      <c r="P129" s="86"/>
      <c r="Q129" s="86"/>
      <c r="R129" s="86"/>
      <c r="S129" s="86"/>
      <c r="T129" s="86"/>
      <c r="U129" s="86"/>
      <c r="V129" s="86"/>
      <c r="W129" s="86"/>
      <c r="X129" s="86"/>
      <c r="Y129" s="86"/>
      <c r="Z129" s="86"/>
      <c r="AA129" s="86"/>
      <c r="AB129" s="86"/>
      <c r="AC129" s="86"/>
      <c r="AD129" s="86"/>
      <c r="AE129" s="86"/>
      <c r="AF129" s="99"/>
      <c r="AG129" s="79"/>
      <c r="AH129" s="85"/>
      <c r="AI129" s="101"/>
      <c r="AJ129" s="70"/>
      <c r="AK129" s="2">
        <v>9</v>
      </c>
      <c r="AL129" s="21" t="s">
        <v>70</v>
      </c>
      <c r="AM129" s="16"/>
      <c r="AN129" s="16"/>
      <c r="AO129" s="16"/>
      <c r="AP129" s="16"/>
      <c r="AQ129" s="16"/>
      <c r="AR129" s="16"/>
      <c r="AS129" s="16"/>
      <c r="AT129" s="16"/>
      <c r="AU129" s="16"/>
      <c r="AV129" s="16"/>
      <c r="AW129" s="4">
        <f t="shared" si="15"/>
        <v>0</v>
      </c>
      <c r="AX129" s="72"/>
      <c r="AY129" s="75"/>
      <c r="AZ129" s="77"/>
      <c r="BA129" s="79"/>
      <c r="BB129" s="82"/>
      <c r="BC129" s="79"/>
      <c r="BD129" s="84"/>
      <c r="BE129" s="70"/>
      <c r="BF129" s="85"/>
      <c r="BG129" s="86"/>
      <c r="BH129" s="86"/>
    </row>
    <row r="130" spans="2:60" ht="22.5" customHeight="1" x14ac:dyDescent="0.25">
      <c r="B130" s="87"/>
      <c r="C130" s="86"/>
      <c r="D130" s="86"/>
      <c r="E130" s="86"/>
      <c r="F130" s="86"/>
      <c r="G130" s="86"/>
      <c r="H130" s="86"/>
      <c r="I130" s="103"/>
      <c r="J130" s="106"/>
      <c r="K130" s="109"/>
      <c r="L130" s="112"/>
      <c r="M130" s="80"/>
      <c r="N130" s="86"/>
      <c r="O130" s="86"/>
      <c r="P130" s="86"/>
      <c r="Q130" s="86"/>
      <c r="R130" s="86"/>
      <c r="S130" s="86"/>
      <c r="T130" s="86"/>
      <c r="U130" s="86"/>
      <c r="V130" s="86"/>
      <c r="W130" s="86"/>
      <c r="X130" s="86"/>
      <c r="Y130" s="86"/>
      <c r="Z130" s="86"/>
      <c r="AA130" s="86"/>
      <c r="AB130" s="86"/>
      <c r="AC130" s="86"/>
      <c r="AD130" s="86"/>
      <c r="AE130" s="86"/>
      <c r="AF130" s="100"/>
      <c r="AG130" s="80"/>
      <c r="AH130" s="85"/>
      <c r="AI130" s="101"/>
      <c r="AJ130" s="70"/>
      <c r="AK130" s="19">
        <v>10</v>
      </c>
      <c r="AL130" s="22" t="s">
        <v>70</v>
      </c>
      <c r="AM130" s="17"/>
      <c r="AN130" s="17"/>
      <c r="AO130" s="17"/>
      <c r="AP130" s="17"/>
      <c r="AQ130" s="17"/>
      <c r="AR130" s="17"/>
      <c r="AS130" s="17"/>
      <c r="AT130" s="17"/>
      <c r="AU130" s="17"/>
      <c r="AV130" s="17"/>
      <c r="AW130" s="5">
        <f t="shared" si="15"/>
        <v>0</v>
      </c>
      <c r="AX130" s="73"/>
      <c r="AY130" s="76"/>
      <c r="AZ130" s="77"/>
      <c r="BA130" s="80"/>
      <c r="BB130" s="83"/>
      <c r="BC130" s="80"/>
      <c r="BD130" s="84"/>
      <c r="BE130" s="70"/>
      <c r="BF130" s="85"/>
      <c r="BG130" s="86"/>
      <c r="BH130" s="86"/>
    </row>
    <row r="131" spans="2:60" ht="41.25" customHeight="1" x14ac:dyDescent="0.25">
      <c r="B131" s="87" t="s">
        <v>34</v>
      </c>
      <c r="C131" s="86" t="s">
        <v>163</v>
      </c>
      <c r="D131" s="86" t="s">
        <v>164</v>
      </c>
      <c r="E131" s="86" t="s">
        <v>77</v>
      </c>
      <c r="F131" s="86" t="s">
        <v>77</v>
      </c>
      <c r="G131" s="86" t="s">
        <v>77</v>
      </c>
      <c r="H131" s="86" t="s">
        <v>77</v>
      </c>
      <c r="I131" s="103" t="str">
        <f>IF(AND((E131="SI"),(F131="SI"),(G131="SI"),(H131="SI")),"Si es Riesgo de Corrupción","No es Riesgo de Corrupción")</f>
        <v>Si es Riesgo de Corrupción</v>
      </c>
      <c r="J131" s="104" t="s">
        <v>165</v>
      </c>
      <c r="K131" s="107" t="s">
        <v>166</v>
      </c>
      <c r="L131" s="110">
        <v>1</v>
      </c>
      <c r="M131" s="78" t="str">
        <f>IF(L131=1,"Rara vez
No se ha presentado en los últimos 5 años",IF(L131=2,"Improbable
Se presentó una vez en los últimos 5 años",IF(L131=3,"Posible
Se presentó una vez en los últimos 2 años",IF(L131=4,"Probable
Se presento una vez en el último año",IF(L131=5,"Casi seguro
Se ha presentado más de una vez al año","← 
Definir el nivel de probabilidad")))))</f>
        <v>Rara vez
No se ha presentado en los últimos 5 años</v>
      </c>
      <c r="N131" s="86" t="s">
        <v>77</v>
      </c>
      <c r="O131" s="86" t="s">
        <v>77</v>
      </c>
      <c r="P131" s="86" t="s">
        <v>77</v>
      </c>
      <c r="Q131" s="86" t="s">
        <v>77</v>
      </c>
      <c r="R131" s="86" t="s">
        <v>77</v>
      </c>
      <c r="S131" s="86" t="s">
        <v>77</v>
      </c>
      <c r="T131" s="86" t="s">
        <v>80</v>
      </c>
      <c r="U131" s="86" t="s">
        <v>80</v>
      </c>
      <c r="V131" s="86" t="s">
        <v>80</v>
      </c>
      <c r="W131" s="86" t="s">
        <v>77</v>
      </c>
      <c r="X131" s="86" t="s">
        <v>77</v>
      </c>
      <c r="Y131" s="86" t="s">
        <v>77</v>
      </c>
      <c r="Z131" s="86" t="s">
        <v>77</v>
      </c>
      <c r="AA131" s="86" t="s">
        <v>77</v>
      </c>
      <c r="AB131" s="86" t="s">
        <v>77</v>
      </c>
      <c r="AC131" s="86" t="s">
        <v>80</v>
      </c>
      <c r="AD131" s="86" t="s">
        <v>77</v>
      </c>
      <c r="AE131" s="86" t="s">
        <v>77</v>
      </c>
      <c r="AF131" s="98">
        <f>COUNTIF(N131:AE140,"SI")</f>
        <v>14</v>
      </c>
      <c r="AG131" s="78" t="str">
        <f>IF(AF131&lt;=5,"Moderado",IF(AND(AF131&gt;5,AF131&lt;=11),"Mayor",IF(AF131&gt;11,"Catastrófico","Responder las preguntas que se encuentran en los numerales del 1 al 18")))</f>
        <v>Catastrófico</v>
      </c>
      <c r="AH131" s="85">
        <f>IF(AG131="Moderado",5,IF(AG131="Mayor",10,IF(AG131="Catastrófico",20,"Responder las preguntas que se encuentran en los numerales del 1 al 18")))</f>
        <v>20</v>
      </c>
      <c r="AI131" s="101">
        <f>AH131*L131</f>
        <v>20</v>
      </c>
      <c r="AJ131" s="70" t="str">
        <f>IF(AI131&lt;=10,"Baja",IF(AND(AI131&gt;10,AI131&lt;=25),"Moderada",IF(AND(AI131&gt;25,AI131&lt;=50),"Alta",IF(AI131&gt;50,"Extrema",""))))</f>
        <v>Moderada</v>
      </c>
      <c r="AK131" s="1">
        <v>1</v>
      </c>
      <c r="AL131" s="13" t="s">
        <v>167</v>
      </c>
      <c r="AM131" s="14" t="s">
        <v>174</v>
      </c>
      <c r="AN131" s="14" t="s">
        <v>90</v>
      </c>
      <c r="AO131" s="14" t="s">
        <v>94</v>
      </c>
      <c r="AP131" s="15" t="s">
        <v>77</v>
      </c>
      <c r="AQ131" s="15" t="s">
        <v>77</v>
      </c>
      <c r="AR131" s="15" t="s">
        <v>80</v>
      </c>
      <c r="AS131" s="15" t="s">
        <v>77</v>
      </c>
      <c r="AT131" s="15" t="s">
        <v>77</v>
      </c>
      <c r="AU131" s="15" t="s">
        <v>77</v>
      </c>
      <c r="AV131" s="14" t="s">
        <v>77</v>
      </c>
      <c r="AW131" s="3">
        <f t="shared" si="15"/>
        <v>85</v>
      </c>
      <c r="AX131" s="71" t="s">
        <v>69</v>
      </c>
      <c r="AY131" s="74">
        <f t="shared" ref="AY131" si="25">IFERROR(((SUMIF(AO131:AO140,"Correctivo",AW131:AW140))+(SUMIF(AO131:AO140,"Detectivo",AW131:AW140)))/(COUNTIF(AO131:AO140,"Correctivo")+COUNTIF(AO131:AO140,"Detectivo")),0)</f>
        <v>85</v>
      </c>
      <c r="AZ131" s="77">
        <f>IF(AY136&lt;=50,L131,IF(AND(AY136&gt;50,AY136&lt;=75,L131&gt;1),L131-1,IF(AND(AY136&gt;75,L131&gt;2),L131-2,IF(AND(AY136&gt;75,L131=2),L131-1,1))))</f>
        <v>1</v>
      </c>
      <c r="BA131" s="78" t="str">
        <f>IF(AZ131=1,"Rara vez
No se ha presentado en los últimos 5 años",IF(AZ131=2,"Improbable
Se presentó una vez en los últimos 5 años",IF(AZ131=3,"Posible
Se presentó una vez en los últimos 2 años",IF(AZ131=4,"Probable
Se presento una vez en el último año",IF(AZ131=5,"Casi seguro
Se ha presentado más de una vez al año","← 
Definir el nivel de probabilidad")))))</f>
        <v>Rara vez
No se ha presentado en los últimos 5 años</v>
      </c>
      <c r="BB131" s="81">
        <f>IF(AY131&lt;=50,AH131,IF(AND(AY131&lt;=75,AH131=10),AH131-5,IF(AND(AY131&lt;=75,AH131=20),AH131-10,IF(AND(AY131&lt;=100,AH131=20),AH131-15,IF(AND(AY131&lt;=100,AH131=10),AH131-5,5)))))</f>
        <v>5</v>
      </c>
      <c r="BC131" s="78" t="str">
        <f>IF(BB131&lt;=5,"Moderado",IF(AND(BB131&gt;5,BB131&lt;=11),"Mayor",IF(BB131&gt;11,"Catastrófico","Responder las preguntas que se encuentran en los numerales del 1 al 18")))</f>
        <v>Moderado</v>
      </c>
      <c r="BD131" s="84">
        <f>BB131*AZ131</f>
        <v>5</v>
      </c>
      <c r="BE131" s="70" t="str">
        <f>IF(BD131&lt;=10,"Baja",IF(AND(BD131&gt;10,BD131&lt;=25),"Moderada",IF(AND(BD131&gt;25,BD131&lt;=50),"Alta",IF(BD131&gt;50,"Extrema",""))))</f>
        <v>Baja</v>
      </c>
      <c r="BF131" s="85" t="str">
        <f>IF(BE131="Baja","Tratamiento: eliminarse o reducirse fácilmente con los controles establecidos en la entidad.",IF(OR(BE131="Moderada",BE131="Alta"),"Tratamiento: llevar los riesgos a la Zona de Riesgo Baja o eliminarlo",IF(BE131="Extrema","Tratamiento: requieren de un tratamiento prioritario. Se deben implementar los controles orientados a reducir la posibilidad de ocurrencia del riesgo o disminuir el impacto de sus efectos y tomar las medidas de protección.",0)))</f>
        <v>Tratamiento: eliminarse o reducirse fácilmente con los controles establecidos en la entidad.</v>
      </c>
      <c r="BG131" s="86"/>
      <c r="BH131" s="86"/>
    </row>
    <row r="132" spans="2:60" ht="41.25" customHeight="1" x14ac:dyDescent="0.25">
      <c r="B132" s="87"/>
      <c r="C132" s="86"/>
      <c r="D132" s="86"/>
      <c r="E132" s="86"/>
      <c r="F132" s="86"/>
      <c r="G132" s="86"/>
      <c r="H132" s="86"/>
      <c r="I132" s="103"/>
      <c r="J132" s="105"/>
      <c r="K132" s="108"/>
      <c r="L132" s="111"/>
      <c r="M132" s="79"/>
      <c r="N132" s="86"/>
      <c r="O132" s="86"/>
      <c r="P132" s="86"/>
      <c r="Q132" s="86"/>
      <c r="R132" s="86"/>
      <c r="S132" s="86"/>
      <c r="T132" s="86"/>
      <c r="U132" s="86"/>
      <c r="V132" s="86"/>
      <c r="W132" s="86"/>
      <c r="X132" s="86"/>
      <c r="Y132" s="86"/>
      <c r="Z132" s="86"/>
      <c r="AA132" s="86"/>
      <c r="AB132" s="86"/>
      <c r="AC132" s="86"/>
      <c r="AD132" s="86"/>
      <c r="AE132" s="86"/>
      <c r="AF132" s="99"/>
      <c r="AG132" s="79"/>
      <c r="AH132" s="85"/>
      <c r="AI132" s="101"/>
      <c r="AJ132" s="70"/>
      <c r="AK132" s="2">
        <v>2</v>
      </c>
      <c r="AL132" s="21" t="s">
        <v>168</v>
      </c>
      <c r="AM132" s="16" t="s">
        <v>175</v>
      </c>
      <c r="AN132" s="16" t="s">
        <v>90</v>
      </c>
      <c r="AO132" s="16" t="s">
        <v>94</v>
      </c>
      <c r="AP132" s="16" t="s">
        <v>77</v>
      </c>
      <c r="AQ132" s="16" t="s">
        <v>77</v>
      </c>
      <c r="AR132" s="16" t="s">
        <v>77</v>
      </c>
      <c r="AS132" s="16" t="s">
        <v>80</v>
      </c>
      <c r="AT132" s="16" t="s">
        <v>77</v>
      </c>
      <c r="AU132" s="16" t="s">
        <v>77</v>
      </c>
      <c r="AV132" s="16" t="s">
        <v>80</v>
      </c>
      <c r="AW132" s="4">
        <f t="shared" si="15"/>
        <v>60</v>
      </c>
      <c r="AX132" s="72"/>
      <c r="AY132" s="75"/>
      <c r="AZ132" s="77"/>
      <c r="BA132" s="79"/>
      <c r="BB132" s="82"/>
      <c r="BC132" s="79"/>
      <c r="BD132" s="84"/>
      <c r="BE132" s="70"/>
      <c r="BF132" s="85"/>
      <c r="BG132" s="86"/>
      <c r="BH132" s="86"/>
    </row>
    <row r="133" spans="2:60" ht="41.25" customHeight="1" x14ac:dyDescent="0.25">
      <c r="B133" s="87"/>
      <c r="C133" s="86"/>
      <c r="D133" s="86"/>
      <c r="E133" s="86"/>
      <c r="F133" s="86"/>
      <c r="G133" s="86"/>
      <c r="H133" s="86"/>
      <c r="I133" s="103"/>
      <c r="J133" s="105"/>
      <c r="K133" s="108"/>
      <c r="L133" s="111"/>
      <c r="M133" s="79"/>
      <c r="N133" s="86"/>
      <c r="O133" s="86"/>
      <c r="P133" s="86"/>
      <c r="Q133" s="86"/>
      <c r="R133" s="86"/>
      <c r="S133" s="86"/>
      <c r="T133" s="86"/>
      <c r="U133" s="86"/>
      <c r="V133" s="86"/>
      <c r="W133" s="86"/>
      <c r="X133" s="86"/>
      <c r="Y133" s="86"/>
      <c r="Z133" s="86"/>
      <c r="AA133" s="86"/>
      <c r="AB133" s="86"/>
      <c r="AC133" s="86"/>
      <c r="AD133" s="86"/>
      <c r="AE133" s="86"/>
      <c r="AF133" s="99"/>
      <c r="AG133" s="79"/>
      <c r="AH133" s="85"/>
      <c r="AI133" s="101"/>
      <c r="AJ133" s="70"/>
      <c r="AK133" s="2">
        <v>3</v>
      </c>
      <c r="AL133" s="21" t="s">
        <v>169</v>
      </c>
      <c r="AM133" s="16" t="s">
        <v>174</v>
      </c>
      <c r="AN133" s="16" t="s">
        <v>90</v>
      </c>
      <c r="AO133" s="16" t="s">
        <v>94</v>
      </c>
      <c r="AP133" s="16" t="s">
        <v>77</v>
      </c>
      <c r="AQ133" s="16" t="s">
        <v>77</v>
      </c>
      <c r="AR133" s="16" t="s">
        <v>80</v>
      </c>
      <c r="AS133" s="16" t="s">
        <v>77</v>
      </c>
      <c r="AT133" s="16" t="s">
        <v>77</v>
      </c>
      <c r="AU133" s="16" t="s">
        <v>77</v>
      </c>
      <c r="AV133" s="16" t="s">
        <v>77</v>
      </c>
      <c r="AW133" s="4">
        <f t="shared" si="15"/>
        <v>85</v>
      </c>
      <c r="AX133" s="72"/>
      <c r="AY133" s="75"/>
      <c r="AZ133" s="77"/>
      <c r="BA133" s="79"/>
      <c r="BB133" s="82"/>
      <c r="BC133" s="79"/>
      <c r="BD133" s="84"/>
      <c r="BE133" s="70"/>
      <c r="BF133" s="85"/>
      <c r="BG133" s="86"/>
      <c r="BH133" s="86"/>
    </row>
    <row r="134" spans="2:60" ht="41.25" customHeight="1" x14ac:dyDescent="0.25">
      <c r="B134" s="87"/>
      <c r="C134" s="86"/>
      <c r="D134" s="86"/>
      <c r="E134" s="86"/>
      <c r="F134" s="86"/>
      <c r="G134" s="86"/>
      <c r="H134" s="86"/>
      <c r="I134" s="103"/>
      <c r="J134" s="105"/>
      <c r="K134" s="108"/>
      <c r="L134" s="111"/>
      <c r="M134" s="79"/>
      <c r="N134" s="86"/>
      <c r="O134" s="86"/>
      <c r="P134" s="86"/>
      <c r="Q134" s="86"/>
      <c r="R134" s="86"/>
      <c r="S134" s="86"/>
      <c r="T134" s="86"/>
      <c r="U134" s="86"/>
      <c r="V134" s="86"/>
      <c r="W134" s="86"/>
      <c r="X134" s="86"/>
      <c r="Y134" s="86"/>
      <c r="Z134" s="86"/>
      <c r="AA134" s="86"/>
      <c r="AB134" s="86"/>
      <c r="AC134" s="86"/>
      <c r="AD134" s="86"/>
      <c r="AE134" s="86"/>
      <c r="AF134" s="99"/>
      <c r="AG134" s="79"/>
      <c r="AH134" s="85"/>
      <c r="AI134" s="101"/>
      <c r="AJ134" s="70"/>
      <c r="AK134" s="2">
        <v>4</v>
      </c>
      <c r="AL134" s="21" t="s">
        <v>170</v>
      </c>
      <c r="AM134" s="16" t="s">
        <v>176</v>
      </c>
      <c r="AN134" s="16" t="s">
        <v>90</v>
      </c>
      <c r="AO134" s="16" t="s">
        <v>94</v>
      </c>
      <c r="AP134" s="16" t="s">
        <v>77</v>
      </c>
      <c r="AQ134" s="16" t="s">
        <v>77</v>
      </c>
      <c r="AR134" s="16" t="s">
        <v>80</v>
      </c>
      <c r="AS134" s="16" t="s">
        <v>77</v>
      </c>
      <c r="AT134" s="16" t="s">
        <v>77</v>
      </c>
      <c r="AU134" s="16" t="s">
        <v>77</v>
      </c>
      <c r="AV134" s="16" t="s">
        <v>77</v>
      </c>
      <c r="AW134" s="4">
        <f t="shared" si="15"/>
        <v>85</v>
      </c>
      <c r="AX134" s="72"/>
      <c r="AY134" s="75"/>
      <c r="AZ134" s="77"/>
      <c r="BA134" s="79"/>
      <c r="BB134" s="82"/>
      <c r="BC134" s="79"/>
      <c r="BD134" s="84"/>
      <c r="BE134" s="70"/>
      <c r="BF134" s="85"/>
      <c r="BG134" s="86"/>
      <c r="BH134" s="86"/>
    </row>
    <row r="135" spans="2:60" ht="41.25" customHeight="1" x14ac:dyDescent="0.25">
      <c r="B135" s="87"/>
      <c r="C135" s="86"/>
      <c r="D135" s="86"/>
      <c r="E135" s="86"/>
      <c r="F135" s="86"/>
      <c r="G135" s="86"/>
      <c r="H135" s="86"/>
      <c r="I135" s="103"/>
      <c r="J135" s="105"/>
      <c r="K135" s="108"/>
      <c r="L135" s="111"/>
      <c r="M135" s="79"/>
      <c r="N135" s="86"/>
      <c r="O135" s="86"/>
      <c r="P135" s="86"/>
      <c r="Q135" s="86"/>
      <c r="R135" s="86"/>
      <c r="S135" s="86"/>
      <c r="T135" s="86"/>
      <c r="U135" s="86"/>
      <c r="V135" s="86"/>
      <c r="W135" s="86"/>
      <c r="X135" s="86"/>
      <c r="Y135" s="86"/>
      <c r="Z135" s="86"/>
      <c r="AA135" s="86"/>
      <c r="AB135" s="86"/>
      <c r="AC135" s="86"/>
      <c r="AD135" s="86"/>
      <c r="AE135" s="86"/>
      <c r="AF135" s="99"/>
      <c r="AG135" s="79"/>
      <c r="AH135" s="85"/>
      <c r="AI135" s="101"/>
      <c r="AJ135" s="70"/>
      <c r="AK135" s="2">
        <v>5</v>
      </c>
      <c r="AL135" s="21" t="s">
        <v>171</v>
      </c>
      <c r="AM135" s="16" t="s">
        <v>177</v>
      </c>
      <c r="AN135" s="16" t="s">
        <v>90</v>
      </c>
      <c r="AO135" s="16" t="s">
        <v>114</v>
      </c>
      <c r="AP135" s="16" t="s">
        <v>77</v>
      </c>
      <c r="AQ135" s="16" t="s">
        <v>77</v>
      </c>
      <c r="AR135" s="16" t="s">
        <v>80</v>
      </c>
      <c r="AS135" s="16" t="s">
        <v>77</v>
      </c>
      <c r="AT135" s="16" t="s">
        <v>77</v>
      </c>
      <c r="AU135" s="16" t="s">
        <v>77</v>
      </c>
      <c r="AV135" s="16" t="s">
        <v>77</v>
      </c>
      <c r="AW135" s="4">
        <f t="shared" si="15"/>
        <v>85</v>
      </c>
      <c r="AX135" s="73"/>
      <c r="AY135" s="76"/>
      <c r="AZ135" s="77"/>
      <c r="BA135" s="79"/>
      <c r="BB135" s="82"/>
      <c r="BC135" s="79"/>
      <c r="BD135" s="84"/>
      <c r="BE135" s="70"/>
      <c r="BF135" s="85"/>
      <c r="BG135" s="86"/>
      <c r="BH135" s="86"/>
    </row>
    <row r="136" spans="2:60" ht="41.25" customHeight="1" x14ac:dyDescent="0.25">
      <c r="B136" s="87"/>
      <c r="C136" s="86"/>
      <c r="D136" s="86"/>
      <c r="E136" s="86"/>
      <c r="F136" s="86"/>
      <c r="G136" s="86"/>
      <c r="H136" s="86"/>
      <c r="I136" s="103"/>
      <c r="J136" s="105"/>
      <c r="K136" s="108"/>
      <c r="L136" s="111"/>
      <c r="M136" s="79"/>
      <c r="N136" s="86"/>
      <c r="O136" s="86"/>
      <c r="P136" s="86"/>
      <c r="Q136" s="86"/>
      <c r="R136" s="86"/>
      <c r="S136" s="86"/>
      <c r="T136" s="86"/>
      <c r="U136" s="86"/>
      <c r="V136" s="86"/>
      <c r="W136" s="86"/>
      <c r="X136" s="86"/>
      <c r="Y136" s="86"/>
      <c r="Z136" s="86"/>
      <c r="AA136" s="86"/>
      <c r="AB136" s="86"/>
      <c r="AC136" s="86"/>
      <c r="AD136" s="86"/>
      <c r="AE136" s="86"/>
      <c r="AF136" s="99"/>
      <c r="AG136" s="79"/>
      <c r="AH136" s="85"/>
      <c r="AI136" s="101"/>
      <c r="AJ136" s="70"/>
      <c r="AK136" s="2">
        <v>6</v>
      </c>
      <c r="AL136" s="21" t="s">
        <v>172</v>
      </c>
      <c r="AM136" s="16" t="s">
        <v>178</v>
      </c>
      <c r="AN136" s="16" t="s">
        <v>90</v>
      </c>
      <c r="AO136" s="16" t="s">
        <v>94</v>
      </c>
      <c r="AP136" s="16" t="s">
        <v>80</v>
      </c>
      <c r="AQ136" s="16" t="s">
        <v>77</v>
      </c>
      <c r="AR136" s="16" t="s">
        <v>77</v>
      </c>
      <c r="AS136" s="16" t="s">
        <v>77</v>
      </c>
      <c r="AT136" s="16" t="s">
        <v>77</v>
      </c>
      <c r="AU136" s="16" t="s">
        <v>77</v>
      </c>
      <c r="AV136" s="16" t="s">
        <v>77</v>
      </c>
      <c r="AW136" s="4">
        <f t="shared" si="15"/>
        <v>85</v>
      </c>
      <c r="AX136" s="71" t="s">
        <v>68</v>
      </c>
      <c r="AY136" s="74">
        <f t="shared" ref="AY136" si="26">IFERROR(SUMIF(AO131:AO140,"Preventivo",AW131:AW140)/COUNTIF(AO131:AO140,"Preventivo"),0)</f>
        <v>80</v>
      </c>
      <c r="AZ136" s="77"/>
      <c r="BA136" s="79"/>
      <c r="BB136" s="82"/>
      <c r="BC136" s="79"/>
      <c r="BD136" s="84"/>
      <c r="BE136" s="70"/>
      <c r="BF136" s="85"/>
      <c r="BG136" s="86"/>
      <c r="BH136" s="86"/>
    </row>
    <row r="137" spans="2:60" ht="41.25" customHeight="1" x14ac:dyDescent="0.25">
      <c r="B137" s="87"/>
      <c r="C137" s="86"/>
      <c r="D137" s="86"/>
      <c r="E137" s="86"/>
      <c r="F137" s="86"/>
      <c r="G137" s="86"/>
      <c r="H137" s="86"/>
      <c r="I137" s="103"/>
      <c r="J137" s="105"/>
      <c r="K137" s="108"/>
      <c r="L137" s="111"/>
      <c r="M137" s="79"/>
      <c r="N137" s="86"/>
      <c r="O137" s="86"/>
      <c r="P137" s="86"/>
      <c r="Q137" s="86"/>
      <c r="R137" s="86"/>
      <c r="S137" s="86"/>
      <c r="T137" s="86"/>
      <c r="U137" s="86"/>
      <c r="V137" s="86"/>
      <c r="W137" s="86"/>
      <c r="X137" s="86"/>
      <c r="Y137" s="86"/>
      <c r="Z137" s="86"/>
      <c r="AA137" s="86"/>
      <c r="AB137" s="86"/>
      <c r="AC137" s="86"/>
      <c r="AD137" s="86"/>
      <c r="AE137" s="86"/>
      <c r="AF137" s="99"/>
      <c r="AG137" s="79"/>
      <c r="AH137" s="85"/>
      <c r="AI137" s="101"/>
      <c r="AJ137" s="70"/>
      <c r="AK137" s="2">
        <v>7</v>
      </c>
      <c r="AL137" s="21" t="s">
        <v>173</v>
      </c>
      <c r="AM137" s="16" t="s">
        <v>174</v>
      </c>
      <c r="AN137" s="16" t="s">
        <v>93</v>
      </c>
      <c r="AO137" s="16" t="s">
        <v>114</v>
      </c>
      <c r="AP137" s="16" t="s">
        <v>77</v>
      </c>
      <c r="AQ137" s="16" t="s">
        <v>77</v>
      </c>
      <c r="AR137" s="16" t="s">
        <v>80</v>
      </c>
      <c r="AS137" s="16" t="s">
        <v>77</v>
      </c>
      <c r="AT137" s="16" t="s">
        <v>77</v>
      </c>
      <c r="AU137" s="16" t="s">
        <v>77</v>
      </c>
      <c r="AV137" s="16" t="s">
        <v>77</v>
      </c>
      <c r="AW137" s="4">
        <f t="shared" si="15"/>
        <v>85</v>
      </c>
      <c r="AX137" s="72"/>
      <c r="AY137" s="75"/>
      <c r="AZ137" s="77"/>
      <c r="BA137" s="79"/>
      <c r="BB137" s="82"/>
      <c r="BC137" s="79"/>
      <c r="BD137" s="84"/>
      <c r="BE137" s="70"/>
      <c r="BF137" s="85"/>
      <c r="BG137" s="86"/>
      <c r="BH137" s="86"/>
    </row>
    <row r="138" spans="2:60" ht="22.5" customHeight="1" x14ac:dyDescent="0.25">
      <c r="B138" s="87"/>
      <c r="C138" s="86"/>
      <c r="D138" s="86"/>
      <c r="E138" s="86"/>
      <c r="F138" s="86"/>
      <c r="G138" s="86"/>
      <c r="H138" s="86"/>
      <c r="I138" s="103"/>
      <c r="J138" s="105"/>
      <c r="K138" s="108"/>
      <c r="L138" s="111"/>
      <c r="M138" s="79"/>
      <c r="N138" s="86"/>
      <c r="O138" s="86"/>
      <c r="P138" s="86"/>
      <c r="Q138" s="86"/>
      <c r="R138" s="86"/>
      <c r="S138" s="86"/>
      <c r="T138" s="86"/>
      <c r="U138" s="86"/>
      <c r="V138" s="86"/>
      <c r="W138" s="86"/>
      <c r="X138" s="86"/>
      <c r="Y138" s="86"/>
      <c r="Z138" s="86"/>
      <c r="AA138" s="86"/>
      <c r="AB138" s="86"/>
      <c r="AC138" s="86"/>
      <c r="AD138" s="86"/>
      <c r="AE138" s="86"/>
      <c r="AF138" s="99"/>
      <c r="AG138" s="79"/>
      <c r="AH138" s="85"/>
      <c r="AI138" s="101"/>
      <c r="AJ138" s="70"/>
      <c r="AK138" s="2">
        <v>8</v>
      </c>
      <c r="AL138" s="21" t="s">
        <v>70</v>
      </c>
      <c r="AM138" s="16"/>
      <c r="AN138" s="16"/>
      <c r="AO138" s="16"/>
      <c r="AP138" s="16"/>
      <c r="AQ138" s="16"/>
      <c r="AR138" s="16"/>
      <c r="AS138" s="16"/>
      <c r="AT138" s="16"/>
      <c r="AU138" s="16"/>
      <c r="AV138" s="16"/>
      <c r="AW138" s="4">
        <f t="shared" si="15"/>
        <v>0</v>
      </c>
      <c r="AX138" s="72"/>
      <c r="AY138" s="75"/>
      <c r="AZ138" s="77"/>
      <c r="BA138" s="79"/>
      <c r="BB138" s="82"/>
      <c r="BC138" s="79"/>
      <c r="BD138" s="84"/>
      <c r="BE138" s="70"/>
      <c r="BF138" s="85"/>
      <c r="BG138" s="86"/>
      <c r="BH138" s="86"/>
    </row>
    <row r="139" spans="2:60" ht="22.5" customHeight="1" x14ac:dyDescent="0.25">
      <c r="B139" s="87"/>
      <c r="C139" s="86"/>
      <c r="D139" s="86"/>
      <c r="E139" s="86"/>
      <c r="F139" s="86"/>
      <c r="G139" s="86"/>
      <c r="H139" s="86"/>
      <c r="I139" s="103"/>
      <c r="J139" s="105"/>
      <c r="K139" s="108"/>
      <c r="L139" s="111"/>
      <c r="M139" s="79"/>
      <c r="N139" s="86"/>
      <c r="O139" s="86"/>
      <c r="P139" s="86"/>
      <c r="Q139" s="86"/>
      <c r="R139" s="86"/>
      <c r="S139" s="86"/>
      <c r="T139" s="86"/>
      <c r="U139" s="86"/>
      <c r="V139" s="86"/>
      <c r="W139" s="86"/>
      <c r="X139" s="86"/>
      <c r="Y139" s="86"/>
      <c r="Z139" s="86"/>
      <c r="AA139" s="86"/>
      <c r="AB139" s="86"/>
      <c r="AC139" s="86"/>
      <c r="AD139" s="86"/>
      <c r="AE139" s="86"/>
      <c r="AF139" s="99"/>
      <c r="AG139" s="79"/>
      <c r="AH139" s="85"/>
      <c r="AI139" s="101"/>
      <c r="AJ139" s="70"/>
      <c r="AK139" s="2">
        <v>9</v>
      </c>
      <c r="AL139" s="21" t="s">
        <v>70</v>
      </c>
      <c r="AM139" s="16"/>
      <c r="AN139" s="16"/>
      <c r="AO139" s="16"/>
      <c r="AP139" s="16"/>
      <c r="AQ139" s="16"/>
      <c r="AR139" s="16"/>
      <c r="AS139" s="16"/>
      <c r="AT139" s="16"/>
      <c r="AU139" s="16"/>
      <c r="AV139" s="16"/>
      <c r="AW139" s="4">
        <f t="shared" si="15"/>
        <v>0</v>
      </c>
      <c r="AX139" s="72"/>
      <c r="AY139" s="75"/>
      <c r="AZ139" s="77"/>
      <c r="BA139" s="79"/>
      <c r="BB139" s="82"/>
      <c r="BC139" s="79"/>
      <c r="BD139" s="84"/>
      <c r="BE139" s="70"/>
      <c r="BF139" s="85"/>
      <c r="BG139" s="86"/>
      <c r="BH139" s="86"/>
    </row>
    <row r="140" spans="2:60" ht="22.5" customHeight="1" x14ac:dyDescent="0.25">
      <c r="B140" s="87"/>
      <c r="C140" s="86"/>
      <c r="D140" s="86"/>
      <c r="E140" s="86"/>
      <c r="F140" s="86"/>
      <c r="G140" s="86"/>
      <c r="H140" s="86"/>
      <c r="I140" s="103"/>
      <c r="J140" s="106"/>
      <c r="K140" s="109"/>
      <c r="L140" s="112"/>
      <c r="M140" s="80"/>
      <c r="N140" s="86"/>
      <c r="O140" s="86"/>
      <c r="P140" s="86"/>
      <c r="Q140" s="86"/>
      <c r="R140" s="86"/>
      <c r="S140" s="86"/>
      <c r="T140" s="86"/>
      <c r="U140" s="86"/>
      <c r="V140" s="86"/>
      <c r="W140" s="86"/>
      <c r="X140" s="86"/>
      <c r="Y140" s="86"/>
      <c r="Z140" s="86"/>
      <c r="AA140" s="86"/>
      <c r="AB140" s="86"/>
      <c r="AC140" s="86"/>
      <c r="AD140" s="86"/>
      <c r="AE140" s="86"/>
      <c r="AF140" s="100"/>
      <c r="AG140" s="80"/>
      <c r="AH140" s="85"/>
      <c r="AI140" s="101"/>
      <c r="AJ140" s="70"/>
      <c r="AK140" s="19">
        <v>10</v>
      </c>
      <c r="AL140" s="22" t="s">
        <v>70</v>
      </c>
      <c r="AM140" s="17"/>
      <c r="AN140" s="17"/>
      <c r="AO140" s="17"/>
      <c r="AP140" s="17"/>
      <c r="AQ140" s="17"/>
      <c r="AR140" s="17"/>
      <c r="AS140" s="17"/>
      <c r="AT140" s="17"/>
      <c r="AU140" s="17"/>
      <c r="AV140" s="17"/>
      <c r="AW140" s="5">
        <f t="shared" si="15"/>
        <v>0</v>
      </c>
      <c r="AX140" s="73"/>
      <c r="AY140" s="76"/>
      <c r="AZ140" s="77"/>
      <c r="BA140" s="80"/>
      <c r="BB140" s="83"/>
      <c r="BC140" s="80"/>
      <c r="BD140" s="84"/>
      <c r="BE140" s="70"/>
      <c r="BF140" s="85"/>
      <c r="BG140" s="86"/>
      <c r="BH140" s="86"/>
    </row>
    <row r="141" spans="2:60" ht="22.5" customHeight="1" x14ac:dyDescent="0.25">
      <c r="B141" s="116" t="s">
        <v>33</v>
      </c>
      <c r="C141" s="116" t="s">
        <v>33</v>
      </c>
      <c r="D141" s="116" t="s">
        <v>179</v>
      </c>
      <c r="E141" s="86" t="s">
        <v>77</v>
      </c>
      <c r="F141" s="86" t="s">
        <v>77</v>
      </c>
      <c r="G141" s="86" t="s">
        <v>77</v>
      </c>
      <c r="H141" s="86" t="s">
        <v>77</v>
      </c>
      <c r="I141" s="103" t="str">
        <f>IF(AND((E141="SI"),(F141="SI"),(G141="SI"),(H141="SI")),"Si es Riesgo de Corrupción","No es Riesgo de Corrupción")</f>
        <v>Si es Riesgo de Corrupción</v>
      </c>
      <c r="J141" s="104" t="s">
        <v>180</v>
      </c>
      <c r="K141" s="107" t="s">
        <v>181</v>
      </c>
      <c r="L141" s="110" t="s">
        <v>53</v>
      </c>
      <c r="M141" s="78" t="str">
        <f>IF(L141=1,"Rara vez
No se ha presentado en los últimos 5 años",IF(L141=2,"Improbable
Se presentó una vez en los últimos 5 años",IF(L141=3,"Posible
Se presentó una vez en los últimos 2 años",IF(L141=4,"Probable
Se presento una vez en el último año",IF(L141=5,"Casi seguro
Se ha presentado más de una vez al año","← 
Definir el nivel de probabilidad")))))</f>
        <v>← 
Definir el nivel de probabilidad</v>
      </c>
      <c r="N141" s="86"/>
      <c r="O141" s="86"/>
      <c r="P141" s="86"/>
      <c r="Q141" s="86"/>
      <c r="R141" s="86"/>
      <c r="S141" s="86"/>
      <c r="T141" s="86"/>
      <c r="U141" s="86"/>
      <c r="V141" s="86"/>
      <c r="W141" s="86"/>
      <c r="X141" s="86"/>
      <c r="Y141" s="86"/>
      <c r="Z141" s="86"/>
      <c r="AA141" s="86"/>
      <c r="AB141" s="86"/>
      <c r="AC141" s="86"/>
      <c r="AD141" s="86"/>
      <c r="AE141" s="86"/>
      <c r="AF141" s="98">
        <f>COUNTIF(N141:AE150,"SI")</f>
        <v>0</v>
      </c>
      <c r="AG141" s="78" t="str">
        <f>IF(AF141&lt;=5,"Moderado",IF(AND(AF141&gt;5,AF141&lt;=11),"Mayor",IF(AF141&gt;11,"Catastrófico","Responder las preguntas que se encuentran en los numerales del 1 al 18")))</f>
        <v>Moderado</v>
      </c>
      <c r="AH141" s="85">
        <f>IF(AG141="Moderado",5,IF(AG141="Mayor",10,IF(AG141="Catastrófico",20,"Responder las preguntas que se encuentran en los numerales del 1 al 18")))</f>
        <v>5</v>
      </c>
      <c r="AI141" s="101" t="e">
        <f>AH141*L141</f>
        <v>#VALUE!</v>
      </c>
      <c r="AJ141" s="70" t="e">
        <f>IF(AI141&lt;=10,"Baja",IF(AND(AI141&gt;10,AI141&lt;=25),"Moderada",IF(AND(AI141&gt;25,AI141&lt;=50),"Alta",IF(AI141&gt;50,"Extrema",""))))</f>
        <v>#VALUE!</v>
      </c>
      <c r="AK141" s="1">
        <v>1</v>
      </c>
      <c r="AL141" s="13" t="s">
        <v>70</v>
      </c>
      <c r="AM141" s="14"/>
      <c r="AN141" s="14"/>
      <c r="AO141" s="14"/>
      <c r="AP141" s="15"/>
      <c r="AQ141" s="15"/>
      <c r="AR141" s="15"/>
      <c r="AS141" s="15"/>
      <c r="AT141" s="15"/>
      <c r="AU141" s="15"/>
      <c r="AV141" s="14"/>
      <c r="AW141" s="3">
        <f t="shared" si="15"/>
        <v>0</v>
      </c>
      <c r="AX141" s="71" t="s">
        <v>69</v>
      </c>
      <c r="AY141" s="74">
        <f t="shared" ref="AY141" si="27">IFERROR(((SUMIF(AO141:AO150,"Correctivo",AW141:AW150))+(SUMIF(AO141:AO150,"Detectivo",AW141:AW150)))/(COUNTIF(AO141:AO150,"Correctivo")+COUNTIF(AO141:AO150,"Detectivo")),0)</f>
        <v>0</v>
      </c>
      <c r="AZ141" s="77" t="str">
        <f>IF(AY146&lt;=50,L141,IF(AND(AY146&gt;50,AY146&lt;=75,L141&gt;1),L141-1,IF(AND(AY146&gt;75,L141&gt;2),L141-2,IF(AND(AY146&gt;75,L141=2),L141-1,1))))</f>
        <v>-</v>
      </c>
      <c r="BA141" s="78" t="str">
        <f>IF(AZ141=1,"Rara vez
No se ha presentado en los últimos 5 años",IF(AZ141=2,"Improbable
Se presentó una vez en los últimos 5 años",IF(AZ141=3,"Posible
Se presentó una vez en los últimos 2 años",IF(AZ141=4,"Probable
Se presento una vez en el último año",IF(AZ141=5,"Casi seguro
Se ha presentado más de una vez al año","← 
Definir el nivel de probabilidad")))))</f>
        <v>← 
Definir el nivel de probabilidad</v>
      </c>
      <c r="BB141" s="81">
        <f>IF(AY141&lt;=50,AH141,IF(AND(AY141&lt;=75,AH141=10),AH141-5,IF(AND(AY141&lt;=75,AH141=20),AH141-10,IF(AND(AY141&lt;=100,AH141=20),AH141-15,IF(AND(AY141&lt;=100,AH141=10),AH141-5,5)))))</f>
        <v>5</v>
      </c>
      <c r="BC141" s="78" t="str">
        <f>IF(BB141&lt;=5,"Moderado",IF(AND(BB141&gt;5,BB141&lt;=11),"Mayor",IF(BB141&gt;11,"Catastrófico","Responder las preguntas que se encuentran en los numerales del 1 al 18")))</f>
        <v>Moderado</v>
      </c>
      <c r="BD141" s="84" t="e">
        <f>BB141*AZ141</f>
        <v>#VALUE!</v>
      </c>
      <c r="BE141" s="70" t="e">
        <f>IF(BD141&lt;=10,"Baja",IF(AND(BD141&gt;10,BD141&lt;=25),"Moderada",IF(AND(BD141&gt;25,BD141&lt;=50),"Alta",IF(BD141&gt;50,"Extrema",""))))</f>
        <v>#VALUE!</v>
      </c>
      <c r="BF141" s="85" t="e">
        <f>IF(BE141="Baja","Tratamiento: eliminarse o reducirse fácilmente con los controles establecidos en la entidad.",IF(OR(BE141="Moderada",BE141="Alta"),"Tratamiento: llevar los riesgos a la Zona de Riesgo Baja o eliminarlo",IF(BE141="Extrema","Tratamiento: requieren de un tratamiento prioritario. Se deben implementar los controles orientados a reducir la posibilidad de ocurrencia del riesgo o disminuir el impacto de sus efectos y tomar las medidas de protección.",0)))</f>
        <v>#VALUE!</v>
      </c>
      <c r="BG141" s="86"/>
      <c r="BH141" s="86"/>
    </row>
    <row r="142" spans="2:60" ht="22.5" customHeight="1" x14ac:dyDescent="0.25">
      <c r="B142" s="116"/>
      <c r="C142" s="116"/>
      <c r="D142" s="116"/>
      <c r="E142" s="86"/>
      <c r="F142" s="86"/>
      <c r="G142" s="86"/>
      <c r="H142" s="86"/>
      <c r="I142" s="103"/>
      <c r="J142" s="105"/>
      <c r="K142" s="108"/>
      <c r="L142" s="111"/>
      <c r="M142" s="79"/>
      <c r="N142" s="86"/>
      <c r="O142" s="86"/>
      <c r="P142" s="86"/>
      <c r="Q142" s="86"/>
      <c r="R142" s="86"/>
      <c r="S142" s="86"/>
      <c r="T142" s="86"/>
      <c r="U142" s="86"/>
      <c r="V142" s="86"/>
      <c r="W142" s="86"/>
      <c r="X142" s="86"/>
      <c r="Y142" s="86"/>
      <c r="Z142" s="86"/>
      <c r="AA142" s="86"/>
      <c r="AB142" s="86"/>
      <c r="AC142" s="86"/>
      <c r="AD142" s="86"/>
      <c r="AE142" s="86"/>
      <c r="AF142" s="99"/>
      <c r="AG142" s="79"/>
      <c r="AH142" s="85"/>
      <c r="AI142" s="101"/>
      <c r="AJ142" s="70"/>
      <c r="AK142" s="2">
        <v>2</v>
      </c>
      <c r="AL142" s="21" t="s">
        <v>70</v>
      </c>
      <c r="AM142" s="16"/>
      <c r="AN142" s="16"/>
      <c r="AO142" s="16"/>
      <c r="AP142" s="16"/>
      <c r="AQ142" s="16"/>
      <c r="AR142" s="16"/>
      <c r="AS142" s="16"/>
      <c r="AT142" s="16"/>
      <c r="AU142" s="16"/>
      <c r="AV142" s="16"/>
      <c r="AW142" s="4">
        <f t="shared" si="15"/>
        <v>0</v>
      </c>
      <c r="AX142" s="72"/>
      <c r="AY142" s="75"/>
      <c r="AZ142" s="77"/>
      <c r="BA142" s="79"/>
      <c r="BB142" s="82"/>
      <c r="BC142" s="79"/>
      <c r="BD142" s="84"/>
      <c r="BE142" s="70"/>
      <c r="BF142" s="85"/>
      <c r="BG142" s="86"/>
      <c r="BH142" s="86"/>
    </row>
    <row r="143" spans="2:60" ht="22.5" customHeight="1" x14ac:dyDescent="0.25">
      <c r="B143" s="116"/>
      <c r="C143" s="116"/>
      <c r="D143" s="116"/>
      <c r="E143" s="86"/>
      <c r="F143" s="86"/>
      <c r="G143" s="86"/>
      <c r="H143" s="86"/>
      <c r="I143" s="103"/>
      <c r="J143" s="105"/>
      <c r="K143" s="108"/>
      <c r="L143" s="111"/>
      <c r="M143" s="79"/>
      <c r="N143" s="86"/>
      <c r="O143" s="86"/>
      <c r="P143" s="86"/>
      <c r="Q143" s="86"/>
      <c r="R143" s="86"/>
      <c r="S143" s="86"/>
      <c r="T143" s="86"/>
      <c r="U143" s="86"/>
      <c r="V143" s="86"/>
      <c r="W143" s="86"/>
      <c r="X143" s="86"/>
      <c r="Y143" s="86"/>
      <c r="Z143" s="86"/>
      <c r="AA143" s="86"/>
      <c r="AB143" s="86"/>
      <c r="AC143" s="86"/>
      <c r="AD143" s="86"/>
      <c r="AE143" s="86"/>
      <c r="AF143" s="99"/>
      <c r="AG143" s="79"/>
      <c r="AH143" s="85"/>
      <c r="AI143" s="101"/>
      <c r="AJ143" s="70"/>
      <c r="AK143" s="2">
        <v>3</v>
      </c>
      <c r="AL143" s="21" t="s">
        <v>70</v>
      </c>
      <c r="AM143" s="16"/>
      <c r="AN143" s="16"/>
      <c r="AO143" s="16"/>
      <c r="AP143" s="16"/>
      <c r="AQ143" s="16"/>
      <c r="AR143" s="16"/>
      <c r="AS143" s="16"/>
      <c r="AT143" s="16"/>
      <c r="AU143" s="16"/>
      <c r="AV143" s="16"/>
      <c r="AW143" s="4">
        <f t="shared" si="15"/>
        <v>0</v>
      </c>
      <c r="AX143" s="72"/>
      <c r="AY143" s="75"/>
      <c r="AZ143" s="77"/>
      <c r="BA143" s="79"/>
      <c r="BB143" s="82"/>
      <c r="BC143" s="79"/>
      <c r="BD143" s="84"/>
      <c r="BE143" s="70"/>
      <c r="BF143" s="85"/>
      <c r="BG143" s="86"/>
      <c r="BH143" s="86"/>
    </row>
    <row r="144" spans="2:60" ht="22.5" customHeight="1" x14ac:dyDescent="0.25">
      <c r="B144" s="116"/>
      <c r="C144" s="116"/>
      <c r="D144" s="116"/>
      <c r="E144" s="86"/>
      <c r="F144" s="86"/>
      <c r="G144" s="86"/>
      <c r="H144" s="86"/>
      <c r="I144" s="103"/>
      <c r="J144" s="105"/>
      <c r="K144" s="108"/>
      <c r="L144" s="111"/>
      <c r="M144" s="79"/>
      <c r="N144" s="86"/>
      <c r="O144" s="86"/>
      <c r="P144" s="86"/>
      <c r="Q144" s="86"/>
      <c r="R144" s="86"/>
      <c r="S144" s="86"/>
      <c r="T144" s="86"/>
      <c r="U144" s="86"/>
      <c r="V144" s="86"/>
      <c r="W144" s="86"/>
      <c r="X144" s="86"/>
      <c r="Y144" s="86"/>
      <c r="Z144" s="86"/>
      <c r="AA144" s="86"/>
      <c r="AB144" s="86"/>
      <c r="AC144" s="86"/>
      <c r="AD144" s="86"/>
      <c r="AE144" s="86"/>
      <c r="AF144" s="99"/>
      <c r="AG144" s="79"/>
      <c r="AH144" s="85"/>
      <c r="AI144" s="101"/>
      <c r="AJ144" s="70"/>
      <c r="AK144" s="2">
        <v>4</v>
      </c>
      <c r="AL144" s="21" t="s">
        <v>70</v>
      </c>
      <c r="AM144" s="16"/>
      <c r="AN144" s="16"/>
      <c r="AO144" s="16"/>
      <c r="AP144" s="16"/>
      <c r="AQ144" s="16"/>
      <c r="AR144" s="16"/>
      <c r="AS144" s="16"/>
      <c r="AT144" s="16"/>
      <c r="AU144" s="16"/>
      <c r="AV144" s="16"/>
      <c r="AW144" s="4">
        <f t="shared" si="15"/>
        <v>0</v>
      </c>
      <c r="AX144" s="72"/>
      <c r="AY144" s="75"/>
      <c r="AZ144" s="77"/>
      <c r="BA144" s="79"/>
      <c r="BB144" s="82"/>
      <c r="BC144" s="79"/>
      <c r="BD144" s="84"/>
      <c r="BE144" s="70"/>
      <c r="BF144" s="85"/>
      <c r="BG144" s="86"/>
      <c r="BH144" s="86"/>
    </row>
    <row r="145" spans="2:60" ht="22.5" customHeight="1" x14ac:dyDescent="0.25">
      <c r="B145" s="116"/>
      <c r="C145" s="116"/>
      <c r="D145" s="116"/>
      <c r="E145" s="86"/>
      <c r="F145" s="86"/>
      <c r="G145" s="86"/>
      <c r="H145" s="86"/>
      <c r="I145" s="103"/>
      <c r="J145" s="105"/>
      <c r="K145" s="108"/>
      <c r="L145" s="111"/>
      <c r="M145" s="79"/>
      <c r="N145" s="86"/>
      <c r="O145" s="86"/>
      <c r="P145" s="86"/>
      <c r="Q145" s="86"/>
      <c r="R145" s="86"/>
      <c r="S145" s="86"/>
      <c r="T145" s="86"/>
      <c r="U145" s="86"/>
      <c r="V145" s="86"/>
      <c r="W145" s="86"/>
      <c r="X145" s="86"/>
      <c r="Y145" s="86"/>
      <c r="Z145" s="86"/>
      <c r="AA145" s="86"/>
      <c r="AB145" s="86"/>
      <c r="AC145" s="86"/>
      <c r="AD145" s="86"/>
      <c r="AE145" s="86"/>
      <c r="AF145" s="99"/>
      <c r="AG145" s="79"/>
      <c r="AH145" s="85"/>
      <c r="AI145" s="101"/>
      <c r="AJ145" s="70"/>
      <c r="AK145" s="2">
        <v>5</v>
      </c>
      <c r="AL145" s="21" t="s">
        <v>70</v>
      </c>
      <c r="AM145" s="16"/>
      <c r="AN145" s="16"/>
      <c r="AO145" s="16"/>
      <c r="AP145" s="16"/>
      <c r="AQ145" s="16"/>
      <c r="AR145" s="16"/>
      <c r="AS145" s="16"/>
      <c r="AT145" s="16"/>
      <c r="AU145" s="16"/>
      <c r="AV145" s="16"/>
      <c r="AW145" s="4">
        <f t="shared" si="15"/>
        <v>0</v>
      </c>
      <c r="AX145" s="73"/>
      <c r="AY145" s="76"/>
      <c r="AZ145" s="77"/>
      <c r="BA145" s="79"/>
      <c r="BB145" s="82"/>
      <c r="BC145" s="79"/>
      <c r="BD145" s="84"/>
      <c r="BE145" s="70"/>
      <c r="BF145" s="85"/>
      <c r="BG145" s="86"/>
      <c r="BH145" s="86"/>
    </row>
    <row r="146" spans="2:60" ht="22.5" customHeight="1" x14ac:dyDescent="0.25">
      <c r="B146" s="116"/>
      <c r="C146" s="116"/>
      <c r="D146" s="116"/>
      <c r="E146" s="86"/>
      <c r="F146" s="86"/>
      <c r="G146" s="86"/>
      <c r="H146" s="86"/>
      <c r="I146" s="103"/>
      <c r="J146" s="105"/>
      <c r="K146" s="108"/>
      <c r="L146" s="111"/>
      <c r="M146" s="79"/>
      <c r="N146" s="86"/>
      <c r="O146" s="86"/>
      <c r="P146" s="86"/>
      <c r="Q146" s="86"/>
      <c r="R146" s="86"/>
      <c r="S146" s="86"/>
      <c r="T146" s="86"/>
      <c r="U146" s="86"/>
      <c r="V146" s="86"/>
      <c r="W146" s="86"/>
      <c r="X146" s="86"/>
      <c r="Y146" s="86"/>
      <c r="Z146" s="86"/>
      <c r="AA146" s="86"/>
      <c r="AB146" s="86"/>
      <c r="AC146" s="86"/>
      <c r="AD146" s="86"/>
      <c r="AE146" s="86"/>
      <c r="AF146" s="99"/>
      <c r="AG146" s="79"/>
      <c r="AH146" s="85"/>
      <c r="AI146" s="101"/>
      <c r="AJ146" s="70"/>
      <c r="AK146" s="2">
        <v>6</v>
      </c>
      <c r="AL146" s="21" t="s">
        <v>70</v>
      </c>
      <c r="AM146" s="16"/>
      <c r="AN146" s="16"/>
      <c r="AO146" s="16"/>
      <c r="AP146" s="16"/>
      <c r="AQ146" s="16"/>
      <c r="AR146" s="16"/>
      <c r="AS146" s="16"/>
      <c r="AT146" s="16"/>
      <c r="AU146" s="16"/>
      <c r="AV146" s="16"/>
      <c r="AW146" s="4">
        <f t="shared" si="15"/>
        <v>0</v>
      </c>
      <c r="AX146" s="71" t="s">
        <v>68</v>
      </c>
      <c r="AY146" s="74">
        <f t="shared" ref="AY146" si="28">IFERROR(SUMIF(AO141:AO150,"Preventivo",AW141:AW150)/COUNTIF(AO141:AO150,"Preventivo"),0)</f>
        <v>0</v>
      </c>
      <c r="AZ146" s="77"/>
      <c r="BA146" s="79"/>
      <c r="BB146" s="82"/>
      <c r="BC146" s="79"/>
      <c r="BD146" s="84"/>
      <c r="BE146" s="70"/>
      <c r="BF146" s="85"/>
      <c r="BG146" s="86"/>
      <c r="BH146" s="86"/>
    </row>
    <row r="147" spans="2:60" ht="22.5" customHeight="1" x14ac:dyDescent="0.25">
      <c r="B147" s="116"/>
      <c r="C147" s="116"/>
      <c r="D147" s="116"/>
      <c r="E147" s="86"/>
      <c r="F147" s="86"/>
      <c r="G147" s="86"/>
      <c r="H147" s="86"/>
      <c r="I147" s="103"/>
      <c r="J147" s="105"/>
      <c r="K147" s="108"/>
      <c r="L147" s="111"/>
      <c r="M147" s="79"/>
      <c r="N147" s="86"/>
      <c r="O147" s="86"/>
      <c r="P147" s="86"/>
      <c r="Q147" s="86"/>
      <c r="R147" s="86"/>
      <c r="S147" s="86"/>
      <c r="T147" s="86"/>
      <c r="U147" s="86"/>
      <c r="V147" s="86"/>
      <c r="W147" s="86"/>
      <c r="X147" s="86"/>
      <c r="Y147" s="86"/>
      <c r="Z147" s="86"/>
      <c r="AA147" s="86"/>
      <c r="AB147" s="86"/>
      <c r="AC147" s="86"/>
      <c r="AD147" s="86"/>
      <c r="AE147" s="86"/>
      <c r="AF147" s="99"/>
      <c r="AG147" s="79"/>
      <c r="AH147" s="85"/>
      <c r="AI147" s="101"/>
      <c r="AJ147" s="70"/>
      <c r="AK147" s="2">
        <v>7</v>
      </c>
      <c r="AL147" s="21" t="s">
        <v>70</v>
      </c>
      <c r="AM147" s="16"/>
      <c r="AN147" s="16"/>
      <c r="AO147" s="16"/>
      <c r="AP147" s="16"/>
      <c r="AQ147" s="16"/>
      <c r="AR147" s="16"/>
      <c r="AS147" s="16"/>
      <c r="AT147" s="16"/>
      <c r="AU147" s="16"/>
      <c r="AV147" s="16"/>
      <c r="AW147" s="4">
        <f t="shared" si="15"/>
        <v>0</v>
      </c>
      <c r="AX147" s="72"/>
      <c r="AY147" s="75"/>
      <c r="AZ147" s="77"/>
      <c r="BA147" s="79"/>
      <c r="BB147" s="82"/>
      <c r="BC147" s="79"/>
      <c r="BD147" s="84"/>
      <c r="BE147" s="70"/>
      <c r="BF147" s="85"/>
      <c r="BG147" s="86"/>
      <c r="BH147" s="86"/>
    </row>
    <row r="148" spans="2:60" ht="22.5" customHeight="1" x14ac:dyDescent="0.25">
      <c r="B148" s="116"/>
      <c r="C148" s="116"/>
      <c r="D148" s="116"/>
      <c r="E148" s="86"/>
      <c r="F148" s="86"/>
      <c r="G148" s="86"/>
      <c r="H148" s="86"/>
      <c r="I148" s="103"/>
      <c r="J148" s="105"/>
      <c r="K148" s="108"/>
      <c r="L148" s="111"/>
      <c r="M148" s="79"/>
      <c r="N148" s="86"/>
      <c r="O148" s="86"/>
      <c r="P148" s="86"/>
      <c r="Q148" s="86"/>
      <c r="R148" s="86"/>
      <c r="S148" s="86"/>
      <c r="T148" s="86"/>
      <c r="U148" s="86"/>
      <c r="V148" s="86"/>
      <c r="W148" s="86"/>
      <c r="X148" s="86"/>
      <c r="Y148" s="86"/>
      <c r="Z148" s="86"/>
      <c r="AA148" s="86"/>
      <c r="AB148" s="86"/>
      <c r="AC148" s="86"/>
      <c r="AD148" s="86"/>
      <c r="AE148" s="86"/>
      <c r="AF148" s="99"/>
      <c r="AG148" s="79"/>
      <c r="AH148" s="85"/>
      <c r="AI148" s="101"/>
      <c r="AJ148" s="70"/>
      <c r="AK148" s="2">
        <v>8</v>
      </c>
      <c r="AL148" s="21" t="s">
        <v>70</v>
      </c>
      <c r="AM148" s="16"/>
      <c r="AN148" s="16"/>
      <c r="AO148" s="16"/>
      <c r="AP148" s="16"/>
      <c r="AQ148" s="16"/>
      <c r="AR148" s="16"/>
      <c r="AS148" s="16"/>
      <c r="AT148" s="16"/>
      <c r="AU148" s="16"/>
      <c r="AV148" s="16"/>
      <c r="AW148" s="4">
        <f t="shared" si="15"/>
        <v>0</v>
      </c>
      <c r="AX148" s="72"/>
      <c r="AY148" s="75"/>
      <c r="AZ148" s="77"/>
      <c r="BA148" s="79"/>
      <c r="BB148" s="82"/>
      <c r="BC148" s="79"/>
      <c r="BD148" s="84"/>
      <c r="BE148" s="70"/>
      <c r="BF148" s="85"/>
      <c r="BG148" s="86"/>
      <c r="BH148" s="86"/>
    </row>
    <row r="149" spans="2:60" ht="22.5" customHeight="1" x14ac:dyDescent="0.25">
      <c r="B149" s="116"/>
      <c r="C149" s="116"/>
      <c r="D149" s="116"/>
      <c r="E149" s="86"/>
      <c r="F149" s="86"/>
      <c r="G149" s="86"/>
      <c r="H149" s="86"/>
      <c r="I149" s="103"/>
      <c r="J149" s="105"/>
      <c r="K149" s="108"/>
      <c r="L149" s="111"/>
      <c r="M149" s="79"/>
      <c r="N149" s="86"/>
      <c r="O149" s="86"/>
      <c r="P149" s="86"/>
      <c r="Q149" s="86"/>
      <c r="R149" s="86"/>
      <c r="S149" s="86"/>
      <c r="T149" s="86"/>
      <c r="U149" s="86"/>
      <c r="V149" s="86"/>
      <c r="W149" s="86"/>
      <c r="X149" s="86"/>
      <c r="Y149" s="86"/>
      <c r="Z149" s="86"/>
      <c r="AA149" s="86"/>
      <c r="AB149" s="86"/>
      <c r="AC149" s="86"/>
      <c r="AD149" s="86"/>
      <c r="AE149" s="86"/>
      <c r="AF149" s="99"/>
      <c r="AG149" s="79"/>
      <c r="AH149" s="85"/>
      <c r="AI149" s="101"/>
      <c r="AJ149" s="70"/>
      <c r="AK149" s="2">
        <v>9</v>
      </c>
      <c r="AL149" s="21" t="s">
        <v>70</v>
      </c>
      <c r="AM149" s="16"/>
      <c r="AN149" s="16"/>
      <c r="AO149" s="16"/>
      <c r="AP149" s="16"/>
      <c r="AQ149" s="16"/>
      <c r="AR149" s="16"/>
      <c r="AS149" s="16"/>
      <c r="AT149" s="16"/>
      <c r="AU149" s="16"/>
      <c r="AV149" s="16"/>
      <c r="AW149" s="4">
        <f t="shared" ref="AW149:AW212" si="29">IF(AP149="SI",15,0)+IF(AQ149="SI",5,0)+IF(AR149="SI",15,0)+IF(AS149="SI",10,0)+IF(AT149="SI",15,0)+IF(AU149="SI",10,0)+IF(AV149="SI",30,0)</f>
        <v>0</v>
      </c>
      <c r="AX149" s="72"/>
      <c r="AY149" s="75"/>
      <c r="AZ149" s="77"/>
      <c r="BA149" s="79"/>
      <c r="BB149" s="82"/>
      <c r="BC149" s="79"/>
      <c r="BD149" s="84"/>
      <c r="BE149" s="70"/>
      <c r="BF149" s="85"/>
      <c r="BG149" s="86"/>
      <c r="BH149" s="86"/>
    </row>
    <row r="150" spans="2:60" ht="22.5" customHeight="1" x14ac:dyDescent="0.25">
      <c r="B150" s="116"/>
      <c r="C150" s="116"/>
      <c r="D150" s="116"/>
      <c r="E150" s="86"/>
      <c r="F150" s="86"/>
      <c r="G150" s="86"/>
      <c r="H150" s="86"/>
      <c r="I150" s="103"/>
      <c r="J150" s="106"/>
      <c r="K150" s="109"/>
      <c r="L150" s="112"/>
      <c r="M150" s="80"/>
      <c r="N150" s="86"/>
      <c r="O150" s="86"/>
      <c r="P150" s="86"/>
      <c r="Q150" s="86"/>
      <c r="R150" s="86"/>
      <c r="S150" s="86"/>
      <c r="T150" s="86"/>
      <c r="U150" s="86"/>
      <c r="V150" s="86"/>
      <c r="W150" s="86"/>
      <c r="X150" s="86"/>
      <c r="Y150" s="86"/>
      <c r="Z150" s="86"/>
      <c r="AA150" s="86"/>
      <c r="AB150" s="86"/>
      <c r="AC150" s="86"/>
      <c r="AD150" s="86"/>
      <c r="AE150" s="86"/>
      <c r="AF150" s="100"/>
      <c r="AG150" s="80"/>
      <c r="AH150" s="85"/>
      <c r="AI150" s="101"/>
      <c r="AJ150" s="70"/>
      <c r="AK150" s="19">
        <v>10</v>
      </c>
      <c r="AL150" s="22" t="s">
        <v>70</v>
      </c>
      <c r="AM150" s="17"/>
      <c r="AN150" s="17"/>
      <c r="AO150" s="17"/>
      <c r="AP150" s="17"/>
      <c r="AQ150" s="17"/>
      <c r="AR150" s="17"/>
      <c r="AS150" s="17"/>
      <c r="AT150" s="17"/>
      <c r="AU150" s="17"/>
      <c r="AV150" s="17"/>
      <c r="AW150" s="5">
        <f t="shared" si="29"/>
        <v>0</v>
      </c>
      <c r="AX150" s="73"/>
      <c r="AY150" s="76"/>
      <c r="AZ150" s="77"/>
      <c r="BA150" s="80"/>
      <c r="BB150" s="83"/>
      <c r="BC150" s="80"/>
      <c r="BD150" s="84"/>
      <c r="BE150" s="70"/>
      <c r="BF150" s="85"/>
      <c r="BG150" s="86"/>
      <c r="BH150" s="86"/>
    </row>
    <row r="151" spans="2:60" ht="22.5" customHeight="1" x14ac:dyDescent="0.25">
      <c r="B151" s="116" t="s">
        <v>35</v>
      </c>
      <c r="C151" s="116" t="s">
        <v>182</v>
      </c>
      <c r="D151" s="116" t="s">
        <v>183</v>
      </c>
      <c r="E151" s="86" t="s">
        <v>77</v>
      </c>
      <c r="F151" s="86" t="s">
        <v>77</v>
      </c>
      <c r="G151" s="86" t="s">
        <v>77</v>
      </c>
      <c r="H151" s="86" t="s">
        <v>77</v>
      </c>
      <c r="I151" s="103" t="str">
        <f>IF(AND((E151="SI"),(F151="SI"),(G151="SI"),(H151="SI")),"Si es Riesgo de Corrupción","No es Riesgo de Corrupción")</f>
        <v>Si es Riesgo de Corrupción</v>
      </c>
      <c r="J151" s="104" t="s">
        <v>184</v>
      </c>
      <c r="K151" s="107" t="s">
        <v>185</v>
      </c>
      <c r="L151" s="110" t="s">
        <v>53</v>
      </c>
      <c r="M151" s="78" t="str">
        <f>IF(L151=1,"Rara vez
No se ha presentado en los últimos 5 años",IF(L151=2,"Improbable
Se presentó una vez en los últimos 5 años",IF(L151=3,"Posible
Se presentó una vez en los últimos 2 años",IF(L151=4,"Probable
Se presento una vez en el último año",IF(L151=5,"Casi seguro
Se ha presentado más de una vez al año","← 
Definir el nivel de probabilidad")))))</f>
        <v>← 
Definir el nivel de probabilidad</v>
      </c>
      <c r="N151" s="86"/>
      <c r="O151" s="86"/>
      <c r="P151" s="86"/>
      <c r="Q151" s="86"/>
      <c r="R151" s="86"/>
      <c r="S151" s="86"/>
      <c r="T151" s="86"/>
      <c r="U151" s="86"/>
      <c r="V151" s="86"/>
      <c r="W151" s="86"/>
      <c r="X151" s="86"/>
      <c r="Y151" s="86"/>
      <c r="Z151" s="86"/>
      <c r="AA151" s="86"/>
      <c r="AB151" s="86"/>
      <c r="AC151" s="86"/>
      <c r="AD151" s="86"/>
      <c r="AE151" s="86"/>
      <c r="AF151" s="98">
        <f>COUNTIF(N151:AE160,"SI")</f>
        <v>0</v>
      </c>
      <c r="AG151" s="78" t="str">
        <f>IF(AF151&lt;=5,"Moderado",IF(AND(AF151&gt;5,AF151&lt;=11),"Mayor",IF(AF151&gt;11,"Catastrófico","Responder las preguntas que se encuentran en los numerales del 1 al 18")))</f>
        <v>Moderado</v>
      </c>
      <c r="AH151" s="85">
        <f>IF(AG151="Moderado",5,IF(AG151="Mayor",10,IF(AG151="Catastrófico",20,"Responder las preguntas que se encuentran en los numerales del 1 al 18")))</f>
        <v>5</v>
      </c>
      <c r="AI151" s="101" t="e">
        <f>AH151*L151</f>
        <v>#VALUE!</v>
      </c>
      <c r="AJ151" s="70" t="e">
        <f>IF(AI151&lt;=10,"Baja",IF(AND(AI151&gt;10,AI151&lt;=25),"Moderada",IF(AND(AI151&gt;25,AI151&lt;=50),"Alta",IF(AI151&gt;50,"Extrema",""))))</f>
        <v>#VALUE!</v>
      </c>
      <c r="AK151" s="1">
        <v>1</v>
      </c>
      <c r="AL151" s="13" t="s">
        <v>70</v>
      </c>
      <c r="AM151" s="14"/>
      <c r="AN151" s="14"/>
      <c r="AO151" s="14"/>
      <c r="AP151" s="15"/>
      <c r="AQ151" s="15"/>
      <c r="AR151" s="15"/>
      <c r="AS151" s="15"/>
      <c r="AT151" s="15"/>
      <c r="AU151" s="15"/>
      <c r="AV151" s="14"/>
      <c r="AW151" s="3">
        <f t="shared" si="29"/>
        <v>0</v>
      </c>
      <c r="AX151" s="71" t="s">
        <v>69</v>
      </c>
      <c r="AY151" s="74">
        <f t="shared" ref="AY151" si="30">IFERROR(((SUMIF(AO151:AO160,"Correctivo",AW151:AW160))+(SUMIF(AO151:AO160,"Detectivo",AW151:AW160)))/(COUNTIF(AO151:AO160,"Correctivo")+COUNTIF(AO151:AO160,"Detectivo")),0)</f>
        <v>0</v>
      </c>
      <c r="AZ151" s="77" t="str">
        <f>IF(AY156&lt;=50,L151,IF(AND(AY156&gt;50,AY156&lt;=75,L151&gt;1),L151-1,IF(AND(AY156&gt;75,L151&gt;2),L151-2,IF(AND(AY156&gt;75,L151=2),L151-1,1))))</f>
        <v>-</v>
      </c>
      <c r="BA151" s="78" t="str">
        <f>IF(AZ151=1,"Rara vez
No se ha presentado en los últimos 5 años",IF(AZ151=2,"Improbable
Se presentó una vez en los últimos 5 años",IF(AZ151=3,"Posible
Se presentó una vez en los últimos 2 años",IF(AZ151=4,"Probable
Se presento una vez en el último año",IF(AZ151=5,"Casi seguro
Se ha presentado más de una vez al año","← 
Definir el nivel de probabilidad")))))</f>
        <v>← 
Definir el nivel de probabilidad</v>
      </c>
      <c r="BB151" s="81">
        <f>IF(AY151&lt;=50,AH151,IF(AND(AY151&lt;=75,AH151=10),AH151-5,IF(AND(AY151&lt;=75,AH151=20),AH151-10,IF(AND(AY151&lt;=100,AH151=20),AH151-15,IF(AND(AY151&lt;=100,AH151=10),AH151-5,5)))))</f>
        <v>5</v>
      </c>
      <c r="BC151" s="78" t="str">
        <f>IF(BB151&lt;=5,"Moderado",IF(AND(BB151&gt;5,BB151&lt;=11),"Mayor",IF(BB151&gt;11,"Catastrófico","Responder las preguntas que se encuentran en los numerales del 1 al 18")))</f>
        <v>Moderado</v>
      </c>
      <c r="BD151" s="84" t="e">
        <f>BB151*AZ151</f>
        <v>#VALUE!</v>
      </c>
      <c r="BE151" s="70" t="e">
        <f>IF(BD151&lt;=10,"Baja",IF(AND(BD151&gt;10,BD151&lt;=25),"Moderada",IF(AND(BD151&gt;25,BD151&lt;=50),"Alta",IF(BD151&gt;50,"Extrema",""))))</f>
        <v>#VALUE!</v>
      </c>
      <c r="BF151" s="85" t="e">
        <f>IF(BE151="Baja","Tratamiento: eliminarse o reducirse fácilmente con los controles establecidos en la entidad.",IF(OR(BE151="Moderada",BE151="Alta"),"Tratamiento: llevar los riesgos a la Zona de Riesgo Baja o eliminarlo",IF(BE151="Extrema","Tratamiento: requieren de un tratamiento prioritario. Se deben implementar los controles orientados a reducir la posibilidad de ocurrencia del riesgo o disminuir el impacto de sus efectos y tomar las medidas de protección.",0)))</f>
        <v>#VALUE!</v>
      </c>
      <c r="BG151" s="86"/>
      <c r="BH151" s="86"/>
    </row>
    <row r="152" spans="2:60" ht="22.5" customHeight="1" x14ac:dyDescent="0.25">
      <c r="B152" s="116"/>
      <c r="C152" s="116"/>
      <c r="D152" s="116"/>
      <c r="E152" s="86"/>
      <c r="F152" s="86"/>
      <c r="G152" s="86"/>
      <c r="H152" s="86"/>
      <c r="I152" s="103"/>
      <c r="J152" s="105"/>
      <c r="K152" s="108"/>
      <c r="L152" s="111"/>
      <c r="M152" s="79"/>
      <c r="N152" s="86"/>
      <c r="O152" s="86"/>
      <c r="P152" s="86"/>
      <c r="Q152" s="86"/>
      <c r="R152" s="86"/>
      <c r="S152" s="86"/>
      <c r="T152" s="86"/>
      <c r="U152" s="86"/>
      <c r="V152" s="86"/>
      <c r="W152" s="86"/>
      <c r="X152" s="86"/>
      <c r="Y152" s="86"/>
      <c r="Z152" s="86"/>
      <c r="AA152" s="86"/>
      <c r="AB152" s="86"/>
      <c r="AC152" s="86"/>
      <c r="AD152" s="86"/>
      <c r="AE152" s="86"/>
      <c r="AF152" s="99"/>
      <c r="AG152" s="79"/>
      <c r="AH152" s="85"/>
      <c r="AI152" s="101"/>
      <c r="AJ152" s="70"/>
      <c r="AK152" s="2">
        <v>2</v>
      </c>
      <c r="AL152" s="21" t="s">
        <v>70</v>
      </c>
      <c r="AM152" s="16"/>
      <c r="AN152" s="16"/>
      <c r="AO152" s="16"/>
      <c r="AP152" s="16"/>
      <c r="AQ152" s="16"/>
      <c r="AR152" s="16"/>
      <c r="AS152" s="16"/>
      <c r="AT152" s="16"/>
      <c r="AU152" s="16"/>
      <c r="AV152" s="16"/>
      <c r="AW152" s="4">
        <f t="shared" si="29"/>
        <v>0</v>
      </c>
      <c r="AX152" s="72"/>
      <c r="AY152" s="75"/>
      <c r="AZ152" s="77"/>
      <c r="BA152" s="79"/>
      <c r="BB152" s="82"/>
      <c r="BC152" s="79"/>
      <c r="BD152" s="84"/>
      <c r="BE152" s="70"/>
      <c r="BF152" s="85"/>
      <c r="BG152" s="86"/>
      <c r="BH152" s="86"/>
    </row>
    <row r="153" spans="2:60" ht="22.5" customHeight="1" x14ac:dyDescent="0.25">
      <c r="B153" s="116"/>
      <c r="C153" s="116"/>
      <c r="D153" s="116"/>
      <c r="E153" s="86"/>
      <c r="F153" s="86"/>
      <c r="G153" s="86"/>
      <c r="H153" s="86"/>
      <c r="I153" s="103"/>
      <c r="J153" s="105"/>
      <c r="K153" s="108"/>
      <c r="L153" s="111"/>
      <c r="M153" s="79"/>
      <c r="N153" s="86"/>
      <c r="O153" s="86"/>
      <c r="P153" s="86"/>
      <c r="Q153" s="86"/>
      <c r="R153" s="86"/>
      <c r="S153" s="86"/>
      <c r="T153" s="86"/>
      <c r="U153" s="86"/>
      <c r="V153" s="86"/>
      <c r="W153" s="86"/>
      <c r="X153" s="86"/>
      <c r="Y153" s="86"/>
      <c r="Z153" s="86"/>
      <c r="AA153" s="86"/>
      <c r="AB153" s="86"/>
      <c r="AC153" s="86"/>
      <c r="AD153" s="86"/>
      <c r="AE153" s="86"/>
      <c r="AF153" s="99"/>
      <c r="AG153" s="79"/>
      <c r="AH153" s="85"/>
      <c r="AI153" s="101"/>
      <c r="AJ153" s="70"/>
      <c r="AK153" s="2">
        <v>3</v>
      </c>
      <c r="AL153" s="21" t="s">
        <v>70</v>
      </c>
      <c r="AM153" s="16"/>
      <c r="AN153" s="16"/>
      <c r="AO153" s="16"/>
      <c r="AP153" s="16"/>
      <c r="AQ153" s="16"/>
      <c r="AR153" s="16"/>
      <c r="AS153" s="16"/>
      <c r="AT153" s="16"/>
      <c r="AU153" s="16"/>
      <c r="AV153" s="16"/>
      <c r="AW153" s="4">
        <f t="shared" si="29"/>
        <v>0</v>
      </c>
      <c r="AX153" s="72"/>
      <c r="AY153" s="75"/>
      <c r="AZ153" s="77"/>
      <c r="BA153" s="79"/>
      <c r="BB153" s="82"/>
      <c r="BC153" s="79"/>
      <c r="BD153" s="84"/>
      <c r="BE153" s="70"/>
      <c r="BF153" s="85"/>
      <c r="BG153" s="86"/>
      <c r="BH153" s="86"/>
    </row>
    <row r="154" spans="2:60" ht="22.5" customHeight="1" x14ac:dyDescent="0.25">
      <c r="B154" s="116"/>
      <c r="C154" s="116"/>
      <c r="D154" s="116"/>
      <c r="E154" s="86"/>
      <c r="F154" s="86"/>
      <c r="G154" s="86"/>
      <c r="H154" s="86"/>
      <c r="I154" s="103"/>
      <c r="J154" s="105"/>
      <c r="K154" s="108"/>
      <c r="L154" s="111"/>
      <c r="M154" s="79"/>
      <c r="N154" s="86"/>
      <c r="O154" s="86"/>
      <c r="P154" s="86"/>
      <c r="Q154" s="86"/>
      <c r="R154" s="86"/>
      <c r="S154" s="86"/>
      <c r="T154" s="86"/>
      <c r="U154" s="86"/>
      <c r="V154" s="86"/>
      <c r="W154" s="86"/>
      <c r="X154" s="86"/>
      <c r="Y154" s="86"/>
      <c r="Z154" s="86"/>
      <c r="AA154" s="86"/>
      <c r="AB154" s="86"/>
      <c r="AC154" s="86"/>
      <c r="AD154" s="86"/>
      <c r="AE154" s="86"/>
      <c r="AF154" s="99"/>
      <c r="AG154" s="79"/>
      <c r="AH154" s="85"/>
      <c r="AI154" s="101"/>
      <c r="AJ154" s="70"/>
      <c r="AK154" s="2">
        <v>4</v>
      </c>
      <c r="AL154" s="21" t="s">
        <v>70</v>
      </c>
      <c r="AM154" s="16"/>
      <c r="AN154" s="16"/>
      <c r="AO154" s="16"/>
      <c r="AP154" s="16"/>
      <c r="AQ154" s="16"/>
      <c r="AR154" s="16"/>
      <c r="AS154" s="16"/>
      <c r="AT154" s="16"/>
      <c r="AU154" s="16"/>
      <c r="AV154" s="16"/>
      <c r="AW154" s="4">
        <f t="shared" si="29"/>
        <v>0</v>
      </c>
      <c r="AX154" s="72"/>
      <c r="AY154" s="75"/>
      <c r="AZ154" s="77"/>
      <c r="BA154" s="79"/>
      <c r="BB154" s="82"/>
      <c r="BC154" s="79"/>
      <c r="BD154" s="84"/>
      <c r="BE154" s="70"/>
      <c r="BF154" s="85"/>
      <c r="BG154" s="86"/>
      <c r="BH154" s="86"/>
    </row>
    <row r="155" spans="2:60" ht="22.5" customHeight="1" x14ac:dyDescent="0.25">
      <c r="B155" s="116"/>
      <c r="C155" s="116"/>
      <c r="D155" s="116"/>
      <c r="E155" s="86"/>
      <c r="F155" s="86"/>
      <c r="G155" s="86"/>
      <c r="H155" s="86"/>
      <c r="I155" s="103"/>
      <c r="J155" s="105"/>
      <c r="K155" s="108"/>
      <c r="L155" s="111"/>
      <c r="M155" s="79"/>
      <c r="N155" s="86"/>
      <c r="O155" s="86"/>
      <c r="P155" s="86"/>
      <c r="Q155" s="86"/>
      <c r="R155" s="86"/>
      <c r="S155" s="86"/>
      <c r="T155" s="86"/>
      <c r="U155" s="86"/>
      <c r="V155" s="86"/>
      <c r="W155" s="86"/>
      <c r="X155" s="86"/>
      <c r="Y155" s="86"/>
      <c r="Z155" s="86"/>
      <c r="AA155" s="86"/>
      <c r="AB155" s="86"/>
      <c r="AC155" s="86"/>
      <c r="AD155" s="86"/>
      <c r="AE155" s="86"/>
      <c r="AF155" s="99"/>
      <c r="AG155" s="79"/>
      <c r="AH155" s="85"/>
      <c r="AI155" s="101"/>
      <c r="AJ155" s="70"/>
      <c r="AK155" s="2">
        <v>5</v>
      </c>
      <c r="AL155" s="21" t="s">
        <v>70</v>
      </c>
      <c r="AM155" s="16"/>
      <c r="AN155" s="16"/>
      <c r="AO155" s="16"/>
      <c r="AP155" s="16"/>
      <c r="AQ155" s="16"/>
      <c r="AR155" s="16"/>
      <c r="AS155" s="16"/>
      <c r="AT155" s="16"/>
      <c r="AU155" s="16"/>
      <c r="AV155" s="16"/>
      <c r="AW155" s="4">
        <f t="shared" si="29"/>
        <v>0</v>
      </c>
      <c r="AX155" s="73"/>
      <c r="AY155" s="76"/>
      <c r="AZ155" s="77"/>
      <c r="BA155" s="79"/>
      <c r="BB155" s="82"/>
      <c r="BC155" s="79"/>
      <c r="BD155" s="84"/>
      <c r="BE155" s="70"/>
      <c r="BF155" s="85"/>
      <c r="BG155" s="86"/>
      <c r="BH155" s="86"/>
    </row>
    <row r="156" spans="2:60" ht="22.5" customHeight="1" x14ac:dyDescent="0.25">
      <c r="B156" s="116"/>
      <c r="C156" s="116"/>
      <c r="D156" s="116"/>
      <c r="E156" s="86"/>
      <c r="F156" s="86"/>
      <c r="G156" s="86"/>
      <c r="H156" s="86"/>
      <c r="I156" s="103"/>
      <c r="J156" s="105"/>
      <c r="K156" s="108"/>
      <c r="L156" s="111"/>
      <c r="M156" s="79"/>
      <c r="N156" s="86"/>
      <c r="O156" s="86"/>
      <c r="P156" s="86"/>
      <c r="Q156" s="86"/>
      <c r="R156" s="86"/>
      <c r="S156" s="86"/>
      <c r="T156" s="86"/>
      <c r="U156" s="86"/>
      <c r="V156" s="86"/>
      <c r="W156" s="86"/>
      <c r="X156" s="86"/>
      <c r="Y156" s="86"/>
      <c r="Z156" s="86"/>
      <c r="AA156" s="86"/>
      <c r="AB156" s="86"/>
      <c r="AC156" s="86"/>
      <c r="AD156" s="86"/>
      <c r="AE156" s="86"/>
      <c r="AF156" s="99"/>
      <c r="AG156" s="79"/>
      <c r="AH156" s="85"/>
      <c r="AI156" s="101"/>
      <c r="AJ156" s="70"/>
      <c r="AK156" s="2">
        <v>6</v>
      </c>
      <c r="AL156" s="21" t="s">
        <v>70</v>
      </c>
      <c r="AM156" s="16"/>
      <c r="AN156" s="16"/>
      <c r="AO156" s="16"/>
      <c r="AP156" s="16"/>
      <c r="AQ156" s="16"/>
      <c r="AR156" s="16"/>
      <c r="AS156" s="16"/>
      <c r="AT156" s="16"/>
      <c r="AU156" s="16"/>
      <c r="AV156" s="16"/>
      <c r="AW156" s="4">
        <f t="shared" si="29"/>
        <v>0</v>
      </c>
      <c r="AX156" s="71" t="s">
        <v>68</v>
      </c>
      <c r="AY156" s="74">
        <f t="shared" ref="AY156" si="31">IFERROR(SUMIF(AO151:AO160,"Preventivo",AW151:AW160)/COUNTIF(AO151:AO160,"Preventivo"),0)</f>
        <v>0</v>
      </c>
      <c r="AZ156" s="77"/>
      <c r="BA156" s="79"/>
      <c r="BB156" s="82"/>
      <c r="BC156" s="79"/>
      <c r="BD156" s="84"/>
      <c r="BE156" s="70"/>
      <c r="BF156" s="85"/>
      <c r="BG156" s="86"/>
      <c r="BH156" s="86"/>
    </row>
    <row r="157" spans="2:60" ht="22.5" customHeight="1" x14ac:dyDescent="0.25">
      <c r="B157" s="116"/>
      <c r="C157" s="116"/>
      <c r="D157" s="116"/>
      <c r="E157" s="86"/>
      <c r="F157" s="86"/>
      <c r="G157" s="86"/>
      <c r="H157" s="86"/>
      <c r="I157" s="103"/>
      <c r="J157" s="105"/>
      <c r="K157" s="108"/>
      <c r="L157" s="111"/>
      <c r="M157" s="79"/>
      <c r="N157" s="86"/>
      <c r="O157" s="86"/>
      <c r="P157" s="86"/>
      <c r="Q157" s="86"/>
      <c r="R157" s="86"/>
      <c r="S157" s="86"/>
      <c r="T157" s="86"/>
      <c r="U157" s="86"/>
      <c r="V157" s="86"/>
      <c r="W157" s="86"/>
      <c r="X157" s="86"/>
      <c r="Y157" s="86"/>
      <c r="Z157" s="86"/>
      <c r="AA157" s="86"/>
      <c r="AB157" s="86"/>
      <c r="AC157" s="86"/>
      <c r="AD157" s="86"/>
      <c r="AE157" s="86"/>
      <c r="AF157" s="99"/>
      <c r="AG157" s="79"/>
      <c r="AH157" s="85"/>
      <c r="AI157" s="101"/>
      <c r="AJ157" s="70"/>
      <c r="AK157" s="2">
        <v>7</v>
      </c>
      <c r="AL157" s="21" t="s">
        <v>70</v>
      </c>
      <c r="AM157" s="16"/>
      <c r="AN157" s="16"/>
      <c r="AO157" s="16"/>
      <c r="AP157" s="16"/>
      <c r="AQ157" s="16"/>
      <c r="AR157" s="16"/>
      <c r="AS157" s="16"/>
      <c r="AT157" s="16"/>
      <c r="AU157" s="16"/>
      <c r="AV157" s="16"/>
      <c r="AW157" s="4">
        <f t="shared" si="29"/>
        <v>0</v>
      </c>
      <c r="AX157" s="72"/>
      <c r="AY157" s="75"/>
      <c r="AZ157" s="77"/>
      <c r="BA157" s="79"/>
      <c r="BB157" s="82"/>
      <c r="BC157" s="79"/>
      <c r="BD157" s="84"/>
      <c r="BE157" s="70"/>
      <c r="BF157" s="85"/>
      <c r="BG157" s="86"/>
      <c r="BH157" s="86"/>
    </row>
    <row r="158" spans="2:60" ht="22.5" customHeight="1" x14ac:dyDescent="0.25">
      <c r="B158" s="116"/>
      <c r="C158" s="116"/>
      <c r="D158" s="116"/>
      <c r="E158" s="86"/>
      <c r="F158" s="86"/>
      <c r="G158" s="86"/>
      <c r="H158" s="86"/>
      <c r="I158" s="103"/>
      <c r="J158" s="105"/>
      <c r="K158" s="108"/>
      <c r="L158" s="111"/>
      <c r="M158" s="79"/>
      <c r="N158" s="86"/>
      <c r="O158" s="86"/>
      <c r="P158" s="86"/>
      <c r="Q158" s="86"/>
      <c r="R158" s="86"/>
      <c r="S158" s="86"/>
      <c r="T158" s="86"/>
      <c r="U158" s="86"/>
      <c r="V158" s="86"/>
      <c r="W158" s="86"/>
      <c r="X158" s="86"/>
      <c r="Y158" s="86"/>
      <c r="Z158" s="86"/>
      <c r="AA158" s="86"/>
      <c r="AB158" s="86"/>
      <c r="AC158" s="86"/>
      <c r="AD158" s="86"/>
      <c r="AE158" s="86"/>
      <c r="AF158" s="99"/>
      <c r="AG158" s="79"/>
      <c r="AH158" s="85"/>
      <c r="AI158" s="101"/>
      <c r="AJ158" s="70"/>
      <c r="AK158" s="2">
        <v>8</v>
      </c>
      <c r="AL158" s="21" t="s">
        <v>70</v>
      </c>
      <c r="AM158" s="16"/>
      <c r="AN158" s="16"/>
      <c r="AO158" s="16"/>
      <c r="AP158" s="16"/>
      <c r="AQ158" s="16"/>
      <c r="AR158" s="16"/>
      <c r="AS158" s="16"/>
      <c r="AT158" s="16"/>
      <c r="AU158" s="16"/>
      <c r="AV158" s="16"/>
      <c r="AW158" s="4">
        <f t="shared" si="29"/>
        <v>0</v>
      </c>
      <c r="AX158" s="72"/>
      <c r="AY158" s="75"/>
      <c r="AZ158" s="77"/>
      <c r="BA158" s="79"/>
      <c r="BB158" s="82"/>
      <c r="BC158" s="79"/>
      <c r="BD158" s="84"/>
      <c r="BE158" s="70"/>
      <c r="BF158" s="85"/>
      <c r="BG158" s="86"/>
      <c r="BH158" s="86"/>
    </row>
    <row r="159" spans="2:60" ht="22.5" customHeight="1" x14ac:dyDescent="0.25">
      <c r="B159" s="116"/>
      <c r="C159" s="116"/>
      <c r="D159" s="116"/>
      <c r="E159" s="86"/>
      <c r="F159" s="86"/>
      <c r="G159" s="86"/>
      <c r="H159" s="86"/>
      <c r="I159" s="103"/>
      <c r="J159" s="105"/>
      <c r="K159" s="108"/>
      <c r="L159" s="111"/>
      <c r="M159" s="79"/>
      <c r="N159" s="86"/>
      <c r="O159" s="86"/>
      <c r="P159" s="86"/>
      <c r="Q159" s="86"/>
      <c r="R159" s="86"/>
      <c r="S159" s="86"/>
      <c r="T159" s="86"/>
      <c r="U159" s="86"/>
      <c r="V159" s="86"/>
      <c r="W159" s="86"/>
      <c r="X159" s="86"/>
      <c r="Y159" s="86"/>
      <c r="Z159" s="86"/>
      <c r="AA159" s="86"/>
      <c r="AB159" s="86"/>
      <c r="AC159" s="86"/>
      <c r="AD159" s="86"/>
      <c r="AE159" s="86"/>
      <c r="AF159" s="99"/>
      <c r="AG159" s="79"/>
      <c r="AH159" s="85"/>
      <c r="AI159" s="101"/>
      <c r="AJ159" s="70"/>
      <c r="AK159" s="2">
        <v>9</v>
      </c>
      <c r="AL159" s="21" t="s">
        <v>70</v>
      </c>
      <c r="AM159" s="16"/>
      <c r="AN159" s="16"/>
      <c r="AO159" s="16"/>
      <c r="AP159" s="16"/>
      <c r="AQ159" s="16"/>
      <c r="AR159" s="16"/>
      <c r="AS159" s="16"/>
      <c r="AT159" s="16"/>
      <c r="AU159" s="16"/>
      <c r="AV159" s="16"/>
      <c r="AW159" s="4">
        <f t="shared" si="29"/>
        <v>0</v>
      </c>
      <c r="AX159" s="72"/>
      <c r="AY159" s="75"/>
      <c r="AZ159" s="77"/>
      <c r="BA159" s="79"/>
      <c r="BB159" s="82"/>
      <c r="BC159" s="79"/>
      <c r="BD159" s="84"/>
      <c r="BE159" s="70"/>
      <c r="BF159" s="85"/>
      <c r="BG159" s="86"/>
      <c r="BH159" s="86"/>
    </row>
    <row r="160" spans="2:60" ht="22.5" customHeight="1" x14ac:dyDescent="0.25">
      <c r="B160" s="116"/>
      <c r="C160" s="116"/>
      <c r="D160" s="116"/>
      <c r="E160" s="86"/>
      <c r="F160" s="86"/>
      <c r="G160" s="86"/>
      <c r="H160" s="86"/>
      <c r="I160" s="103"/>
      <c r="J160" s="106"/>
      <c r="K160" s="109"/>
      <c r="L160" s="112"/>
      <c r="M160" s="80"/>
      <c r="N160" s="86"/>
      <c r="O160" s="86"/>
      <c r="P160" s="86"/>
      <c r="Q160" s="86"/>
      <c r="R160" s="86"/>
      <c r="S160" s="86"/>
      <c r="T160" s="86"/>
      <c r="U160" s="86"/>
      <c r="V160" s="86"/>
      <c r="W160" s="86"/>
      <c r="X160" s="86"/>
      <c r="Y160" s="86"/>
      <c r="Z160" s="86"/>
      <c r="AA160" s="86"/>
      <c r="AB160" s="86"/>
      <c r="AC160" s="86"/>
      <c r="AD160" s="86"/>
      <c r="AE160" s="86"/>
      <c r="AF160" s="100"/>
      <c r="AG160" s="80"/>
      <c r="AH160" s="85"/>
      <c r="AI160" s="101"/>
      <c r="AJ160" s="70"/>
      <c r="AK160" s="19">
        <v>10</v>
      </c>
      <c r="AL160" s="22" t="s">
        <v>70</v>
      </c>
      <c r="AM160" s="17"/>
      <c r="AN160" s="17"/>
      <c r="AO160" s="17"/>
      <c r="AP160" s="17"/>
      <c r="AQ160" s="17"/>
      <c r="AR160" s="17"/>
      <c r="AS160" s="17"/>
      <c r="AT160" s="17"/>
      <c r="AU160" s="17"/>
      <c r="AV160" s="17"/>
      <c r="AW160" s="5">
        <f t="shared" si="29"/>
        <v>0</v>
      </c>
      <c r="AX160" s="73"/>
      <c r="AY160" s="76"/>
      <c r="AZ160" s="77"/>
      <c r="BA160" s="80"/>
      <c r="BB160" s="83"/>
      <c r="BC160" s="80"/>
      <c r="BD160" s="84"/>
      <c r="BE160" s="70"/>
      <c r="BF160" s="85"/>
      <c r="BG160" s="86"/>
      <c r="BH160" s="86"/>
    </row>
    <row r="161" spans="2:60" ht="22.5" customHeight="1" x14ac:dyDescent="0.25">
      <c r="B161" s="87" t="s">
        <v>42</v>
      </c>
      <c r="C161" s="88" t="s">
        <v>186</v>
      </c>
      <c r="D161" s="88" t="s">
        <v>187</v>
      </c>
      <c r="E161" s="86" t="s">
        <v>77</v>
      </c>
      <c r="F161" s="86" t="s">
        <v>77</v>
      </c>
      <c r="G161" s="86" t="s">
        <v>77</v>
      </c>
      <c r="H161" s="86" t="s">
        <v>77</v>
      </c>
      <c r="I161" s="103" t="str">
        <f>IF(AND((E161="SI"),(F161="SI"),(G161="SI"),(H161="SI")),"Si es Riesgo de Corrupción","No es Riesgo de Corrupción")</f>
        <v>Si es Riesgo de Corrupción</v>
      </c>
      <c r="J161" s="104" t="s">
        <v>188</v>
      </c>
      <c r="K161" s="107" t="s">
        <v>189</v>
      </c>
      <c r="L161" s="110">
        <v>1</v>
      </c>
      <c r="M161" s="78" t="str">
        <f>IF(L161=1,"Rara vez
No se ha presentado en los últimos 5 años",IF(L161=2,"Improbable
Se presentó una vez en los últimos 5 años",IF(L161=3,"Posible
Se presentó una vez en los últimos 2 años",IF(L161=4,"Probable
Se presento una vez en el último año",IF(L161=5,"Casi seguro
Se ha presentado más de una vez al año","← 
Definir el nivel de probabilidad")))))</f>
        <v>Rara vez
No se ha presentado en los últimos 5 años</v>
      </c>
      <c r="N161" s="86" t="s">
        <v>77</v>
      </c>
      <c r="O161" s="86" t="s">
        <v>77</v>
      </c>
      <c r="P161" s="86" t="s">
        <v>80</v>
      </c>
      <c r="Q161" s="86" t="s">
        <v>77</v>
      </c>
      <c r="R161" s="86" t="s">
        <v>80</v>
      </c>
      <c r="S161" s="86" t="s">
        <v>77</v>
      </c>
      <c r="T161" s="86" t="s">
        <v>77</v>
      </c>
      <c r="U161" s="86" t="s">
        <v>77</v>
      </c>
      <c r="V161" s="86" t="s">
        <v>77</v>
      </c>
      <c r="W161" s="86" t="s">
        <v>80</v>
      </c>
      <c r="X161" s="86" t="s">
        <v>77</v>
      </c>
      <c r="Y161" s="86" t="s">
        <v>77</v>
      </c>
      <c r="Z161" s="86" t="s">
        <v>80</v>
      </c>
      <c r="AA161" s="86" t="s">
        <v>77</v>
      </c>
      <c r="AB161" s="86" t="s">
        <v>77</v>
      </c>
      <c r="AC161" s="86" t="s">
        <v>80</v>
      </c>
      <c r="AD161" s="86" t="s">
        <v>77</v>
      </c>
      <c r="AE161" s="86" t="s">
        <v>77</v>
      </c>
      <c r="AF161" s="98">
        <f>COUNTIF(N161:AE170,"SI")</f>
        <v>13</v>
      </c>
      <c r="AG161" s="78" t="str">
        <f>IF(AF161&lt;=5,"Moderado",IF(AND(AF161&gt;5,AF161&lt;=11),"Mayor",IF(AF161&gt;11,"Catastrófico","Responder las preguntas que se encuentran en los numerales del 1 al 18")))</f>
        <v>Catastrófico</v>
      </c>
      <c r="AH161" s="85">
        <f>IF(AG161="Moderado",5,IF(AG161="Mayor",10,IF(AG161="Catastrófico",20,"Responder las preguntas que se encuentran en los numerales del 1 al 18")))</f>
        <v>20</v>
      </c>
      <c r="AI161" s="101">
        <f>AH161*L161</f>
        <v>20</v>
      </c>
      <c r="AJ161" s="70" t="str">
        <f>IF(AI161&lt;=10,"Baja",IF(AND(AI161&gt;10,AI161&lt;=25),"Moderada",IF(AND(AI161&gt;25,AI161&lt;=50),"Alta",IF(AI161&gt;50,"Extrema",""))))</f>
        <v>Moderada</v>
      </c>
      <c r="AK161" s="1">
        <v>1</v>
      </c>
      <c r="AL161" s="13" t="s">
        <v>70</v>
      </c>
      <c r="AM161" s="14" t="s">
        <v>142</v>
      </c>
      <c r="AN161" s="14" t="s">
        <v>90</v>
      </c>
      <c r="AO161" s="14" t="s">
        <v>94</v>
      </c>
      <c r="AP161" s="15" t="s">
        <v>77</v>
      </c>
      <c r="AQ161" s="15" t="s">
        <v>80</v>
      </c>
      <c r="AR161" s="15" t="s">
        <v>80</v>
      </c>
      <c r="AS161" s="15" t="s">
        <v>77</v>
      </c>
      <c r="AT161" s="15" t="s">
        <v>77</v>
      </c>
      <c r="AU161" s="15" t="s">
        <v>77</v>
      </c>
      <c r="AV161" s="14" t="s">
        <v>77</v>
      </c>
      <c r="AW161" s="3">
        <f t="shared" si="29"/>
        <v>80</v>
      </c>
      <c r="AX161" s="71" t="s">
        <v>69</v>
      </c>
      <c r="AY161" s="113">
        <f t="shared" ref="AY161" si="32">IFERROR(((SUMIF(AO161:AO170,"Correctivo",AW161:AW170))+(SUMIF(AO161:AO170,"Detectivo",AW161:AW170)))/(COUNTIF(AO161:AO170,"Correctivo")+COUNTIF(AO161:AO170,"Detectivo")),0)</f>
        <v>0</v>
      </c>
      <c r="AZ161" s="77">
        <f>IF(AY166&lt;=50,L161,IF(AND(AY166&gt;50,AY166&lt;=75,L161&gt;1),L161-1,IF(AND(AY166&gt;75,L161&gt;2),L161-2,IF(AND(AY166&gt;75,L161=2),L161-1,1))))</f>
        <v>1</v>
      </c>
      <c r="BA161" s="78" t="str">
        <f>IF(AZ161=1,"Rara vez
No se ha presentado en los últimos 5 años",IF(AZ161=2,"Improbable
Se presentó una vez en los últimos 5 años",IF(AZ161=3,"Posible
Se presentó una vez en los últimos 2 años",IF(AZ161=4,"Probable
Se presento una vez en el último año",IF(AZ161=5,"Casi seguro
Se ha presentado más de una vez al año","← 
Definir el nivel de probabilidad")))))</f>
        <v>Rara vez
No se ha presentado en los últimos 5 años</v>
      </c>
      <c r="BB161" s="81">
        <f>IF(AY161&lt;=50,AH161,IF(AND(AY161&lt;=75,AH161=10),AH161-5,IF(AND(AY161&lt;=75,AH161=20),AH161-10,IF(AND(AY161&lt;=100,AH161=20),AH161-15,IF(AND(AY161&lt;=100,AH161=10),AH161-5,5)))))</f>
        <v>20</v>
      </c>
      <c r="BC161" s="78" t="str">
        <f>IF(BB161&lt;=5,"Moderado",IF(AND(BB161&gt;5,BB161&lt;=11),"Mayor",IF(BB161&gt;11,"Catastrófico","Responder las preguntas que se encuentran en los numerales del 1 al 18")))</f>
        <v>Catastrófico</v>
      </c>
      <c r="BD161" s="84">
        <f>BB161*AZ161</f>
        <v>20</v>
      </c>
      <c r="BE161" s="70" t="str">
        <f>IF(BD161&lt;=10,"Baja",IF(AND(BD161&gt;10,BD161&lt;=25),"Moderada",IF(AND(BD161&gt;25,BD161&lt;=50),"Alta",IF(BD161&gt;50,"Extrema",""))))</f>
        <v>Moderada</v>
      </c>
      <c r="BF161" s="85" t="str">
        <f>IF(BE161="Baja","Tratamiento: eliminarse o reducirse fácilmente con los controles establecidos en la entidad.",IF(OR(BE161="Moderada",BE161="Alta"),"Tratamiento: llevar los riesgos a la Zona de Riesgo Baja o eliminarlo",IF(BE161="Extrema","Tratamiento: requieren de un tratamiento prioritario. Se deben implementar los controles orientados a reducir la posibilidad de ocurrencia del riesgo o disminuir el impacto de sus efectos y tomar las medidas de protección.",0)))</f>
        <v>Tratamiento: llevar los riesgos a la Zona de Riesgo Baja o eliminarlo</v>
      </c>
      <c r="BG161" s="86"/>
      <c r="BH161" s="86"/>
    </row>
    <row r="162" spans="2:60" ht="22.5" customHeight="1" x14ac:dyDescent="0.25">
      <c r="B162" s="87"/>
      <c r="C162" s="89"/>
      <c r="D162" s="89"/>
      <c r="E162" s="86"/>
      <c r="F162" s="86"/>
      <c r="G162" s="86"/>
      <c r="H162" s="86"/>
      <c r="I162" s="103"/>
      <c r="J162" s="105"/>
      <c r="K162" s="108"/>
      <c r="L162" s="111"/>
      <c r="M162" s="79"/>
      <c r="N162" s="86"/>
      <c r="O162" s="86"/>
      <c r="P162" s="86"/>
      <c r="Q162" s="86"/>
      <c r="R162" s="86"/>
      <c r="S162" s="86"/>
      <c r="T162" s="86"/>
      <c r="U162" s="86"/>
      <c r="V162" s="86"/>
      <c r="W162" s="86"/>
      <c r="X162" s="86"/>
      <c r="Y162" s="86"/>
      <c r="Z162" s="86"/>
      <c r="AA162" s="86"/>
      <c r="AB162" s="86"/>
      <c r="AC162" s="86"/>
      <c r="AD162" s="86"/>
      <c r="AE162" s="86"/>
      <c r="AF162" s="99"/>
      <c r="AG162" s="79"/>
      <c r="AH162" s="85"/>
      <c r="AI162" s="101"/>
      <c r="AJ162" s="70"/>
      <c r="AK162" s="2">
        <v>2</v>
      </c>
      <c r="AL162" s="21" t="s">
        <v>70</v>
      </c>
      <c r="AM162" s="16" t="s">
        <v>142</v>
      </c>
      <c r="AN162" s="16" t="s">
        <v>90</v>
      </c>
      <c r="AO162" s="16" t="s">
        <v>94</v>
      </c>
      <c r="AP162" s="16" t="s">
        <v>80</v>
      </c>
      <c r="AQ162" s="16" t="s">
        <v>80</v>
      </c>
      <c r="AR162" s="16" t="s">
        <v>80</v>
      </c>
      <c r="AS162" s="16" t="s">
        <v>77</v>
      </c>
      <c r="AT162" s="16" t="s">
        <v>77</v>
      </c>
      <c r="AU162" s="16" t="s">
        <v>80</v>
      </c>
      <c r="AV162" s="16" t="s">
        <v>77</v>
      </c>
      <c r="AW162" s="4">
        <f t="shared" si="29"/>
        <v>55</v>
      </c>
      <c r="AX162" s="72"/>
      <c r="AY162" s="114"/>
      <c r="AZ162" s="77"/>
      <c r="BA162" s="79"/>
      <c r="BB162" s="82"/>
      <c r="BC162" s="79"/>
      <c r="BD162" s="84"/>
      <c r="BE162" s="70"/>
      <c r="BF162" s="85"/>
      <c r="BG162" s="86"/>
      <c r="BH162" s="86"/>
    </row>
    <row r="163" spans="2:60" ht="22.5" customHeight="1" x14ac:dyDescent="0.25">
      <c r="B163" s="87"/>
      <c r="C163" s="89"/>
      <c r="D163" s="89"/>
      <c r="E163" s="86"/>
      <c r="F163" s="86"/>
      <c r="G163" s="86"/>
      <c r="H163" s="86"/>
      <c r="I163" s="103"/>
      <c r="J163" s="105"/>
      <c r="K163" s="108"/>
      <c r="L163" s="111"/>
      <c r="M163" s="79"/>
      <c r="N163" s="86"/>
      <c r="O163" s="86"/>
      <c r="P163" s="86"/>
      <c r="Q163" s="86"/>
      <c r="R163" s="86"/>
      <c r="S163" s="86"/>
      <c r="T163" s="86"/>
      <c r="U163" s="86"/>
      <c r="V163" s="86"/>
      <c r="W163" s="86"/>
      <c r="X163" s="86"/>
      <c r="Y163" s="86"/>
      <c r="Z163" s="86"/>
      <c r="AA163" s="86"/>
      <c r="AB163" s="86"/>
      <c r="AC163" s="86"/>
      <c r="AD163" s="86"/>
      <c r="AE163" s="86"/>
      <c r="AF163" s="99"/>
      <c r="AG163" s="79"/>
      <c r="AH163" s="85"/>
      <c r="AI163" s="101"/>
      <c r="AJ163" s="70"/>
      <c r="AK163" s="2">
        <v>3</v>
      </c>
      <c r="AL163" s="21" t="s">
        <v>70</v>
      </c>
      <c r="AM163" s="16"/>
      <c r="AN163" s="16"/>
      <c r="AO163" s="16"/>
      <c r="AP163" s="16"/>
      <c r="AQ163" s="16"/>
      <c r="AR163" s="16"/>
      <c r="AS163" s="16"/>
      <c r="AT163" s="16"/>
      <c r="AU163" s="16"/>
      <c r="AV163" s="16"/>
      <c r="AW163" s="4">
        <f t="shared" si="29"/>
        <v>0</v>
      </c>
      <c r="AX163" s="72"/>
      <c r="AY163" s="114"/>
      <c r="AZ163" s="77"/>
      <c r="BA163" s="79"/>
      <c r="BB163" s="82"/>
      <c r="BC163" s="79"/>
      <c r="BD163" s="84"/>
      <c r="BE163" s="70"/>
      <c r="BF163" s="85"/>
      <c r="BG163" s="86"/>
      <c r="BH163" s="86"/>
    </row>
    <row r="164" spans="2:60" ht="22.5" customHeight="1" x14ac:dyDescent="0.25">
      <c r="B164" s="87"/>
      <c r="C164" s="89"/>
      <c r="D164" s="89"/>
      <c r="E164" s="86"/>
      <c r="F164" s="86"/>
      <c r="G164" s="86"/>
      <c r="H164" s="86"/>
      <c r="I164" s="103"/>
      <c r="J164" s="105"/>
      <c r="K164" s="108"/>
      <c r="L164" s="111"/>
      <c r="M164" s="79"/>
      <c r="N164" s="86"/>
      <c r="O164" s="86"/>
      <c r="P164" s="86"/>
      <c r="Q164" s="86"/>
      <c r="R164" s="86"/>
      <c r="S164" s="86"/>
      <c r="T164" s="86"/>
      <c r="U164" s="86"/>
      <c r="V164" s="86"/>
      <c r="W164" s="86"/>
      <c r="X164" s="86"/>
      <c r="Y164" s="86"/>
      <c r="Z164" s="86"/>
      <c r="AA164" s="86"/>
      <c r="AB164" s="86"/>
      <c r="AC164" s="86"/>
      <c r="AD164" s="86"/>
      <c r="AE164" s="86"/>
      <c r="AF164" s="99"/>
      <c r="AG164" s="79"/>
      <c r="AH164" s="85"/>
      <c r="AI164" s="101"/>
      <c r="AJ164" s="70"/>
      <c r="AK164" s="2">
        <v>4</v>
      </c>
      <c r="AL164" s="21" t="s">
        <v>70</v>
      </c>
      <c r="AM164" s="16"/>
      <c r="AN164" s="16"/>
      <c r="AO164" s="16"/>
      <c r="AP164" s="16"/>
      <c r="AQ164" s="16"/>
      <c r="AR164" s="16"/>
      <c r="AS164" s="16"/>
      <c r="AT164" s="16"/>
      <c r="AU164" s="16"/>
      <c r="AV164" s="16"/>
      <c r="AW164" s="4">
        <f t="shared" si="29"/>
        <v>0</v>
      </c>
      <c r="AX164" s="72"/>
      <c r="AY164" s="114"/>
      <c r="AZ164" s="77"/>
      <c r="BA164" s="79"/>
      <c r="BB164" s="82"/>
      <c r="BC164" s="79"/>
      <c r="BD164" s="84"/>
      <c r="BE164" s="70"/>
      <c r="BF164" s="85"/>
      <c r="BG164" s="86"/>
      <c r="BH164" s="86"/>
    </row>
    <row r="165" spans="2:60" ht="22.5" customHeight="1" x14ac:dyDescent="0.25">
      <c r="B165" s="87"/>
      <c r="C165" s="89"/>
      <c r="D165" s="89"/>
      <c r="E165" s="86"/>
      <c r="F165" s="86"/>
      <c r="G165" s="86"/>
      <c r="H165" s="86"/>
      <c r="I165" s="103"/>
      <c r="J165" s="105"/>
      <c r="K165" s="108"/>
      <c r="L165" s="111"/>
      <c r="M165" s="79"/>
      <c r="N165" s="86"/>
      <c r="O165" s="86"/>
      <c r="P165" s="86"/>
      <c r="Q165" s="86"/>
      <c r="R165" s="86"/>
      <c r="S165" s="86"/>
      <c r="T165" s="86"/>
      <c r="U165" s="86"/>
      <c r="V165" s="86"/>
      <c r="W165" s="86"/>
      <c r="X165" s="86"/>
      <c r="Y165" s="86"/>
      <c r="Z165" s="86"/>
      <c r="AA165" s="86"/>
      <c r="AB165" s="86"/>
      <c r="AC165" s="86"/>
      <c r="AD165" s="86"/>
      <c r="AE165" s="86"/>
      <c r="AF165" s="99"/>
      <c r="AG165" s="79"/>
      <c r="AH165" s="85"/>
      <c r="AI165" s="101"/>
      <c r="AJ165" s="70"/>
      <c r="AK165" s="2">
        <v>5</v>
      </c>
      <c r="AL165" s="21" t="s">
        <v>70</v>
      </c>
      <c r="AM165" s="16"/>
      <c r="AN165" s="16"/>
      <c r="AO165" s="16"/>
      <c r="AP165" s="16"/>
      <c r="AQ165" s="16"/>
      <c r="AR165" s="16"/>
      <c r="AS165" s="16"/>
      <c r="AT165" s="16"/>
      <c r="AU165" s="16"/>
      <c r="AV165" s="16"/>
      <c r="AW165" s="4">
        <f t="shared" si="29"/>
        <v>0</v>
      </c>
      <c r="AX165" s="73"/>
      <c r="AY165" s="115"/>
      <c r="AZ165" s="77"/>
      <c r="BA165" s="79"/>
      <c r="BB165" s="82"/>
      <c r="BC165" s="79"/>
      <c r="BD165" s="84"/>
      <c r="BE165" s="70"/>
      <c r="BF165" s="85"/>
      <c r="BG165" s="86"/>
      <c r="BH165" s="86"/>
    </row>
    <row r="166" spans="2:60" ht="22.5" customHeight="1" x14ac:dyDescent="0.25">
      <c r="B166" s="87"/>
      <c r="C166" s="89"/>
      <c r="D166" s="89"/>
      <c r="E166" s="86"/>
      <c r="F166" s="86"/>
      <c r="G166" s="86"/>
      <c r="H166" s="86"/>
      <c r="I166" s="103"/>
      <c r="J166" s="105"/>
      <c r="K166" s="108"/>
      <c r="L166" s="111"/>
      <c r="M166" s="79"/>
      <c r="N166" s="86"/>
      <c r="O166" s="86"/>
      <c r="P166" s="86"/>
      <c r="Q166" s="86"/>
      <c r="R166" s="86"/>
      <c r="S166" s="86"/>
      <c r="T166" s="86"/>
      <c r="U166" s="86"/>
      <c r="V166" s="86"/>
      <c r="W166" s="86"/>
      <c r="X166" s="86"/>
      <c r="Y166" s="86"/>
      <c r="Z166" s="86"/>
      <c r="AA166" s="86"/>
      <c r="AB166" s="86"/>
      <c r="AC166" s="86"/>
      <c r="AD166" s="86"/>
      <c r="AE166" s="86"/>
      <c r="AF166" s="99"/>
      <c r="AG166" s="79"/>
      <c r="AH166" s="85"/>
      <c r="AI166" s="101"/>
      <c r="AJ166" s="70"/>
      <c r="AK166" s="2">
        <v>6</v>
      </c>
      <c r="AL166" s="21" t="s">
        <v>70</v>
      </c>
      <c r="AM166" s="16"/>
      <c r="AN166" s="16"/>
      <c r="AO166" s="16"/>
      <c r="AP166" s="16"/>
      <c r="AQ166" s="16"/>
      <c r="AR166" s="16"/>
      <c r="AS166" s="16"/>
      <c r="AT166" s="16"/>
      <c r="AU166" s="16"/>
      <c r="AV166" s="16"/>
      <c r="AW166" s="4">
        <f t="shared" si="29"/>
        <v>0</v>
      </c>
      <c r="AX166" s="71" t="s">
        <v>68</v>
      </c>
      <c r="AY166" s="113">
        <f t="shared" ref="AY166" si="33">IFERROR(SUMIF(AO161:AO170,"Preventivo",AW161:AW170)/COUNTIF(AO161:AO170,"Preventivo"),0)</f>
        <v>67.5</v>
      </c>
      <c r="AZ166" s="77"/>
      <c r="BA166" s="79"/>
      <c r="BB166" s="82"/>
      <c r="BC166" s="79"/>
      <c r="BD166" s="84"/>
      <c r="BE166" s="70"/>
      <c r="BF166" s="85"/>
      <c r="BG166" s="86"/>
      <c r="BH166" s="86"/>
    </row>
    <row r="167" spans="2:60" ht="22.5" customHeight="1" x14ac:dyDescent="0.25">
      <c r="B167" s="87"/>
      <c r="C167" s="89"/>
      <c r="D167" s="89"/>
      <c r="E167" s="86"/>
      <c r="F167" s="86"/>
      <c r="G167" s="86"/>
      <c r="H167" s="86"/>
      <c r="I167" s="103"/>
      <c r="J167" s="105"/>
      <c r="K167" s="108"/>
      <c r="L167" s="111"/>
      <c r="M167" s="79"/>
      <c r="N167" s="86"/>
      <c r="O167" s="86"/>
      <c r="P167" s="86"/>
      <c r="Q167" s="86"/>
      <c r="R167" s="86"/>
      <c r="S167" s="86"/>
      <c r="T167" s="86"/>
      <c r="U167" s="86"/>
      <c r="V167" s="86"/>
      <c r="W167" s="86"/>
      <c r="X167" s="86"/>
      <c r="Y167" s="86"/>
      <c r="Z167" s="86"/>
      <c r="AA167" s="86"/>
      <c r="AB167" s="86"/>
      <c r="AC167" s="86"/>
      <c r="AD167" s="86"/>
      <c r="AE167" s="86"/>
      <c r="AF167" s="99"/>
      <c r="AG167" s="79"/>
      <c r="AH167" s="85"/>
      <c r="AI167" s="101"/>
      <c r="AJ167" s="70"/>
      <c r="AK167" s="2">
        <v>7</v>
      </c>
      <c r="AL167" s="21" t="s">
        <v>70</v>
      </c>
      <c r="AM167" s="16"/>
      <c r="AN167" s="16"/>
      <c r="AO167" s="16"/>
      <c r="AP167" s="16"/>
      <c r="AQ167" s="16"/>
      <c r="AR167" s="16"/>
      <c r="AS167" s="16"/>
      <c r="AT167" s="16"/>
      <c r="AU167" s="16"/>
      <c r="AV167" s="16"/>
      <c r="AW167" s="4">
        <f t="shared" si="29"/>
        <v>0</v>
      </c>
      <c r="AX167" s="72"/>
      <c r="AY167" s="114"/>
      <c r="AZ167" s="77"/>
      <c r="BA167" s="79"/>
      <c r="BB167" s="82"/>
      <c r="BC167" s="79"/>
      <c r="BD167" s="84"/>
      <c r="BE167" s="70"/>
      <c r="BF167" s="85"/>
      <c r="BG167" s="86"/>
      <c r="BH167" s="86"/>
    </row>
    <row r="168" spans="2:60" ht="22.5" customHeight="1" x14ac:dyDescent="0.25">
      <c r="B168" s="87"/>
      <c r="C168" s="89"/>
      <c r="D168" s="89"/>
      <c r="E168" s="86"/>
      <c r="F168" s="86"/>
      <c r="G168" s="86"/>
      <c r="H168" s="86"/>
      <c r="I168" s="103"/>
      <c r="J168" s="105"/>
      <c r="K168" s="108"/>
      <c r="L168" s="111"/>
      <c r="M168" s="79"/>
      <c r="N168" s="86"/>
      <c r="O168" s="86"/>
      <c r="P168" s="86"/>
      <c r="Q168" s="86"/>
      <c r="R168" s="86"/>
      <c r="S168" s="86"/>
      <c r="T168" s="86"/>
      <c r="U168" s="86"/>
      <c r="V168" s="86"/>
      <c r="W168" s="86"/>
      <c r="X168" s="86"/>
      <c r="Y168" s="86"/>
      <c r="Z168" s="86"/>
      <c r="AA168" s="86"/>
      <c r="AB168" s="86"/>
      <c r="AC168" s="86"/>
      <c r="AD168" s="86"/>
      <c r="AE168" s="86"/>
      <c r="AF168" s="99"/>
      <c r="AG168" s="79"/>
      <c r="AH168" s="85"/>
      <c r="AI168" s="101"/>
      <c r="AJ168" s="70"/>
      <c r="AK168" s="2">
        <v>8</v>
      </c>
      <c r="AL168" s="21" t="s">
        <v>70</v>
      </c>
      <c r="AM168" s="16"/>
      <c r="AN168" s="16"/>
      <c r="AO168" s="16"/>
      <c r="AP168" s="16"/>
      <c r="AQ168" s="16"/>
      <c r="AR168" s="16"/>
      <c r="AS168" s="16"/>
      <c r="AT168" s="16"/>
      <c r="AU168" s="16"/>
      <c r="AV168" s="16"/>
      <c r="AW168" s="4">
        <f t="shared" si="29"/>
        <v>0</v>
      </c>
      <c r="AX168" s="72"/>
      <c r="AY168" s="114"/>
      <c r="AZ168" s="77"/>
      <c r="BA168" s="79"/>
      <c r="BB168" s="82"/>
      <c r="BC168" s="79"/>
      <c r="BD168" s="84"/>
      <c r="BE168" s="70"/>
      <c r="BF168" s="85"/>
      <c r="BG168" s="86"/>
      <c r="BH168" s="86"/>
    </row>
    <row r="169" spans="2:60" ht="22.5" customHeight="1" x14ac:dyDescent="0.25">
      <c r="B169" s="87"/>
      <c r="C169" s="89"/>
      <c r="D169" s="89"/>
      <c r="E169" s="86"/>
      <c r="F169" s="86"/>
      <c r="G169" s="86"/>
      <c r="H169" s="86"/>
      <c r="I169" s="103"/>
      <c r="J169" s="105"/>
      <c r="K169" s="108"/>
      <c r="L169" s="111"/>
      <c r="M169" s="79"/>
      <c r="N169" s="86"/>
      <c r="O169" s="86"/>
      <c r="P169" s="86"/>
      <c r="Q169" s="86"/>
      <c r="R169" s="86"/>
      <c r="S169" s="86"/>
      <c r="T169" s="86"/>
      <c r="U169" s="86"/>
      <c r="V169" s="86"/>
      <c r="W169" s="86"/>
      <c r="X169" s="86"/>
      <c r="Y169" s="86"/>
      <c r="Z169" s="86"/>
      <c r="AA169" s="86"/>
      <c r="AB169" s="86"/>
      <c r="AC169" s="86"/>
      <c r="AD169" s="86"/>
      <c r="AE169" s="86"/>
      <c r="AF169" s="99"/>
      <c r="AG169" s="79"/>
      <c r="AH169" s="85"/>
      <c r="AI169" s="101"/>
      <c r="AJ169" s="70"/>
      <c r="AK169" s="2">
        <v>9</v>
      </c>
      <c r="AL169" s="21" t="s">
        <v>70</v>
      </c>
      <c r="AM169" s="16"/>
      <c r="AN169" s="16"/>
      <c r="AO169" s="16"/>
      <c r="AP169" s="16"/>
      <c r="AQ169" s="16"/>
      <c r="AR169" s="16"/>
      <c r="AS169" s="16"/>
      <c r="AT169" s="16"/>
      <c r="AU169" s="16"/>
      <c r="AV169" s="16"/>
      <c r="AW169" s="4">
        <f t="shared" si="29"/>
        <v>0</v>
      </c>
      <c r="AX169" s="72"/>
      <c r="AY169" s="114"/>
      <c r="AZ169" s="77"/>
      <c r="BA169" s="79"/>
      <c r="BB169" s="82"/>
      <c r="BC169" s="79"/>
      <c r="BD169" s="84"/>
      <c r="BE169" s="70"/>
      <c r="BF169" s="85"/>
      <c r="BG169" s="86"/>
      <c r="BH169" s="86"/>
    </row>
    <row r="170" spans="2:60" ht="22.5" customHeight="1" x14ac:dyDescent="0.25">
      <c r="B170" s="87"/>
      <c r="C170" s="90"/>
      <c r="D170" s="90"/>
      <c r="E170" s="86"/>
      <c r="F170" s="86"/>
      <c r="G170" s="86"/>
      <c r="H170" s="86"/>
      <c r="I170" s="103"/>
      <c r="J170" s="106"/>
      <c r="K170" s="109"/>
      <c r="L170" s="112"/>
      <c r="M170" s="80"/>
      <c r="N170" s="86"/>
      <c r="O170" s="86"/>
      <c r="P170" s="86"/>
      <c r="Q170" s="86"/>
      <c r="R170" s="86"/>
      <c r="S170" s="86"/>
      <c r="T170" s="86"/>
      <c r="U170" s="86"/>
      <c r="V170" s="86"/>
      <c r="W170" s="86"/>
      <c r="X170" s="86"/>
      <c r="Y170" s="86"/>
      <c r="Z170" s="86"/>
      <c r="AA170" s="86"/>
      <c r="AB170" s="86"/>
      <c r="AC170" s="86"/>
      <c r="AD170" s="86"/>
      <c r="AE170" s="86"/>
      <c r="AF170" s="100"/>
      <c r="AG170" s="80"/>
      <c r="AH170" s="85"/>
      <c r="AI170" s="101"/>
      <c r="AJ170" s="70"/>
      <c r="AK170" s="19">
        <v>10</v>
      </c>
      <c r="AL170" s="22" t="s">
        <v>70</v>
      </c>
      <c r="AM170" s="17"/>
      <c r="AN170" s="17"/>
      <c r="AO170" s="17"/>
      <c r="AP170" s="17"/>
      <c r="AQ170" s="17"/>
      <c r="AR170" s="17"/>
      <c r="AS170" s="17"/>
      <c r="AT170" s="17"/>
      <c r="AU170" s="17"/>
      <c r="AV170" s="17"/>
      <c r="AW170" s="5">
        <f t="shared" si="29"/>
        <v>0</v>
      </c>
      <c r="AX170" s="73"/>
      <c r="AY170" s="115"/>
      <c r="AZ170" s="77"/>
      <c r="BA170" s="80"/>
      <c r="BB170" s="83"/>
      <c r="BC170" s="80"/>
      <c r="BD170" s="84"/>
      <c r="BE170" s="70"/>
      <c r="BF170" s="85"/>
      <c r="BG170" s="86"/>
      <c r="BH170" s="86"/>
    </row>
    <row r="171" spans="2:60" ht="22.5" customHeight="1" x14ac:dyDescent="0.25">
      <c r="B171" s="102" t="s">
        <v>25</v>
      </c>
      <c r="C171" s="86" t="s">
        <v>190</v>
      </c>
      <c r="D171" s="86" t="s">
        <v>191</v>
      </c>
      <c r="E171" s="86" t="s">
        <v>77</v>
      </c>
      <c r="F171" s="86" t="s">
        <v>77</v>
      </c>
      <c r="G171" s="86" t="s">
        <v>77</v>
      </c>
      <c r="H171" s="86" t="s">
        <v>77</v>
      </c>
      <c r="I171" s="103" t="str">
        <f>IF(AND((E171="SI"),(F171="SI"),(G171="SI"),(H171="SI")),"Si es Riesgo de Corrupción","No es Riesgo de Corrupción")</f>
        <v>Si es Riesgo de Corrupción</v>
      </c>
      <c r="J171" s="104" t="s">
        <v>199</v>
      </c>
      <c r="K171" s="107" t="s">
        <v>200</v>
      </c>
      <c r="L171" s="110" t="s">
        <v>53</v>
      </c>
      <c r="M171" s="78" t="str">
        <f>IF(L171=1,"Rara vez
No se ha presentado en los últimos 5 años",IF(L171=2,"Improbable
Se presentó una vez en los últimos 5 años",IF(L171=3,"Posible
Se presentó una vez en los últimos 2 años",IF(L171=4,"Probable
Se presento una vez en el último año",IF(L171=5,"Casi seguro
Se ha presentado más de una vez al año","← 
Definir el nivel de probabilidad")))))</f>
        <v>← 
Definir el nivel de probabilidad</v>
      </c>
      <c r="N171" s="86"/>
      <c r="O171" s="86"/>
      <c r="P171" s="86"/>
      <c r="Q171" s="86"/>
      <c r="R171" s="86"/>
      <c r="S171" s="86"/>
      <c r="T171" s="86"/>
      <c r="U171" s="86"/>
      <c r="V171" s="86"/>
      <c r="W171" s="86"/>
      <c r="X171" s="86"/>
      <c r="Y171" s="86"/>
      <c r="Z171" s="86"/>
      <c r="AA171" s="86"/>
      <c r="AB171" s="86"/>
      <c r="AC171" s="86"/>
      <c r="AD171" s="86"/>
      <c r="AE171" s="86"/>
      <c r="AF171" s="98">
        <f>COUNTIF(N171:AE180,"SI")</f>
        <v>0</v>
      </c>
      <c r="AG171" s="78" t="str">
        <f>IF(AF171&lt;=5,"Moderado",IF(AND(AF171&gt;5,AF171&lt;=11),"Mayor",IF(AF171&gt;11,"Catastrófico","Responder las preguntas que se encuentran en los numerales del 1 al 18")))</f>
        <v>Moderado</v>
      </c>
      <c r="AH171" s="85">
        <f>IF(AG171="Moderado",5,IF(AG171="Mayor",10,IF(AG171="Catastrófico",20,"Responder las preguntas que se encuentran en los numerales del 1 al 18")))</f>
        <v>5</v>
      </c>
      <c r="AI171" s="101" t="e">
        <f>AH171*L171</f>
        <v>#VALUE!</v>
      </c>
      <c r="AJ171" s="70" t="e">
        <f>IF(AI171&lt;=10,"Baja",IF(AND(AI171&gt;10,AI171&lt;=25),"Moderada",IF(AND(AI171&gt;25,AI171&lt;=50),"Alta",IF(AI171&gt;50,"Extrema",""))))</f>
        <v>#VALUE!</v>
      </c>
      <c r="AK171" s="1">
        <v>1</v>
      </c>
      <c r="AL171" s="13" t="s">
        <v>70</v>
      </c>
      <c r="AM171" s="14"/>
      <c r="AN171" s="14"/>
      <c r="AO171" s="14"/>
      <c r="AP171" s="15"/>
      <c r="AQ171" s="15"/>
      <c r="AR171" s="15"/>
      <c r="AS171" s="15"/>
      <c r="AT171" s="15"/>
      <c r="AU171" s="15"/>
      <c r="AV171" s="14"/>
      <c r="AW171" s="3">
        <f t="shared" si="29"/>
        <v>0</v>
      </c>
      <c r="AX171" s="71" t="s">
        <v>69</v>
      </c>
      <c r="AY171" s="74">
        <f t="shared" ref="AY171" si="34">IFERROR(((SUMIF(AO171:AO180,"Correctivo",AW171:AW180))+(SUMIF(AO171:AO180,"Detectivo",AW171:AW180)))/(COUNTIF(AO171:AO180,"Correctivo")+COUNTIF(AO171:AO180,"Detectivo")),0)</f>
        <v>0</v>
      </c>
      <c r="AZ171" s="77" t="str">
        <f>IF(AY176&lt;=50,L171,IF(AND(AY176&gt;50,AY176&lt;=75,L171&gt;1),L171-1,IF(AND(AY176&gt;75,L171&gt;2),L171-2,IF(AND(AY176&gt;75,L171=2),L171-1,1))))</f>
        <v>-</v>
      </c>
      <c r="BA171" s="78" t="str">
        <f>IF(AZ171=1,"Rara vez
No se ha presentado en los últimos 5 años",IF(AZ171=2,"Improbable
Se presentó una vez en los últimos 5 años",IF(AZ171=3,"Posible
Se presentó una vez en los últimos 2 años",IF(AZ171=4,"Probable
Se presento una vez en el último año",IF(AZ171=5,"Casi seguro
Se ha presentado más de una vez al año","← 
Definir el nivel de probabilidad")))))</f>
        <v>← 
Definir el nivel de probabilidad</v>
      </c>
      <c r="BB171" s="81">
        <f>IF(AY171&lt;=50,AH171,IF(AND(AY171&lt;=75,AH171=10),AH171-5,IF(AND(AY171&lt;=75,AH171=20),AH171-10,IF(AND(AY171&lt;=100,AH171=20),AH171-15,IF(AND(AY171&lt;=100,AH171=10),AH171-5,5)))))</f>
        <v>5</v>
      </c>
      <c r="BC171" s="78" t="str">
        <f>IF(BB171&lt;=5,"Moderado",IF(AND(BB171&gt;5,BB171&lt;=11),"Mayor",IF(BB171&gt;11,"Catastrófico","Responder las preguntas que se encuentran en los numerales del 1 al 18")))</f>
        <v>Moderado</v>
      </c>
      <c r="BD171" s="84" t="e">
        <f>BB171*AZ171</f>
        <v>#VALUE!</v>
      </c>
      <c r="BE171" s="70" t="e">
        <f>IF(BD171&lt;=10,"Baja",IF(AND(BD171&gt;10,BD171&lt;=25),"Moderada",IF(AND(BD171&gt;25,BD171&lt;=50),"Alta",IF(BD171&gt;50,"Extrema",""))))</f>
        <v>#VALUE!</v>
      </c>
      <c r="BF171" s="85" t="e">
        <f>IF(BE171="Baja","Tratamiento: eliminarse o reducirse fácilmente con los controles establecidos en la entidad.",IF(OR(BE171="Moderada",BE171="Alta"),"Tratamiento: llevar los riesgos a la Zona de Riesgo Baja o eliminarlo",IF(BE171="Extrema","Tratamiento: requieren de un tratamiento prioritario. Se deben implementar los controles orientados a reducir la posibilidad de ocurrencia del riesgo o disminuir el impacto de sus efectos y tomar las medidas de protección.",0)))</f>
        <v>#VALUE!</v>
      </c>
      <c r="BG171" s="86"/>
      <c r="BH171" s="86"/>
    </row>
    <row r="172" spans="2:60" ht="22.5" customHeight="1" x14ac:dyDescent="0.25">
      <c r="B172" s="102"/>
      <c r="C172" s="86"/>
      <c r="D172" s="86"/>
      <c r="E172" s="86"/>
      <c r="F172" s="86"/>
      <c r="G172" s="86"/>
      <c r="H172" s="86"/>
      <c r="I172" s="103"/>
      <c r="J172" s="105"/>
      <c r="K172" s="108"/>
      <c r="L172" s="111"/>
      <c r="M172" s="79"/>
      <c r="N172" s="86"/>
      <c r="O172" s="86"/>
      <c r="P172" s="86"/>
      <c r="Q172" s="86"/>
      <c r="R172" s="86"/>
      <c r="S172" s="86"/>
      <c r="T172" s="86"/>
      <c r="U172" s="86"/>
      <c r="V172" s="86"/>
      <c r="W172" s="86"/>
      <c r="X172" s="86"/>
      <c r="Y172" s="86"/>
      <c r="Z172" s="86"/>
      <c r="AA172" s="86"/>
      <c r="AB172" s="86"/>
      <c r="AC172" s="86"/>
      <c r="AD172" s="86"/>
      <c r="AE172" s="86"/>
      <c r="AF172" s="99"/>
      <c r="AG172" s="79"/>
      <c r="AH172" s="85"/>
      <c r="AI172" s="101"/>
      <c r="AJ172" s="70"/>
      <c r="AK172" s="2">
        <v>2</v>
      </c>
      <c r="AL172" s="21" t="s">
        <v>70</v>
      </c>
      <c r="AM172" s="16"/>
      <c r="AN172" s="16"/>
      <c r="AO172" s="16"/>
      <c r="AP172" s="16"/>
      <c r="AQ172" s="16"/>
      <c r="AR172" s="16"/>
      <c r="AS172" s="16"/>
      <c r="AT172" s="16"/>
      <c r="AU172" s="16"/>
      <c r="AV172" s="16"/>
      <c r="AW172" s="4">
        <f t="shared" si="29"/>
        <v>0</v>
      </c>
      <c r="AX172" s="72"/>
      <c r="AY172" s="75"/>
      <c r="AZ172" s="77"/>
      <c r="BA172" s="79"/>
      <c r="BB172" s="82"/>
      <c r="BC172" s="79"/>
      <c r="BD172" s="84"/>
      <c r="BE172" s="70"/>
      <c r="BF172" s="85"/>
      <c r="BG172" s="86"/>
      <c r="BH172" s="86"/>
    </row>
    <row r="173" spans="2:60" ht="22.5" customHeight="1" x14ac:dyDescent="0.25">
      <c r="B173" s="102"/>
      <c r="C173" s="86"/>
      <c r="D173" s="86"/>
      <c r="E173" s="86"/>
      <c r="F173" s="86"/>
      <c r="G173" s="86"/>
      <c r="H173" s="86"/>
      <c r="I173" s="103"/>
      <c r="J173" s="105"/>
      <c r="K173" s="108"/>
      <c r="L173" s="111"/>
      <c r="M173" s="79"/>
      <c r="N173" s="86"/>
      <c r="O173" s="86"/>
      <c r="P173" s="86"/>
      <c r="Q173" s="86"/>
      <c r="R173" s="86"/>
      <c r="S173" s="86"/>
      <c r="T173" s="86"/>
      <c r="U173" s="86"/>
      <c r="V173" s="86"/>
      <c r="W173" s="86"/>
      <c r="X173" s="86"/>
      <c r="Y173" s="86"/>
      <c r="Z173" s="86"/>
      <c r="AA173" s="86"/>
      <c r="AB173" s="86"/>
      <c r="AC173" s="86"/>
      <c r="AD173" s="86"/>
      <c r="AE173" s="86"/>
      <c r="AF173" s="99"/>
      <c r="AG173" s="79"/>
      <c r="AH173" s="85"/>
      <c r="AI173" s="101"/>
      <c r="AJ173" s="70"/>
      <c r="AK173" s="2">
        <v>3</v>
      </c>
      <c r="AL173" s="21" t="s">
        <v>70</v>
      </c>
      <c r="AM173" s="16"/>
      <c r="AN173" s="16"/>
      <c r="AO173" s="16"/>
      <c r="AP173" s="16"/>
      <c r="AQ173" s="16"/>
      <c r="AR173" s="16"/>
      <c r="AS173" s="16"/>
      <c r="AT173" s="16"/>
      <c r="AU173" s="16"/>
      <c r="AV173" s="16"/>
      <c r="AW173" s="4">
        <f t="shared" si="29"/>
        <v>0</v>
      </c>
      <c r="AX173" s="72"/>
      <c r="AY173" s="75"/>
      <c r="AZ173" s="77"/>
      <c r="BA173" s="79"/>
      <c r="BB173" s="82"/>
      <c r="BC173" s="79"/>
      <c r="BD173" s="84"/>
      <c r="BE173" s="70"/>
      <c r="BF173" s="85"/>
      <c r="BG173" s="86"/>
      <c r="BH173" s="86"/>
    </row>
    <row r="174" spans="2:60" ht="22.5" customHeight="1" x14ac:dyDescent="0.25">
      <c r="B174" s="102"/>
      <c r="C174" s="86"/>
      <c r="D174" s="86"/>
      <c r="E174" s="86"/>
      <c r="F174" s="86"/>
      <c r="G174" s="86"/>
      <c r="H174" s="86"/>
      <c r="I174" s="103"/>
      <c r="J174" s="105"/>
      <c r="K174" s="108"/>
      <c r="L174" s="111"/>
      <c r="M174" s="79"/>
      <c r="N174" s="86"/>
      <c r="O174" s="86"/>
      <c r="P174" s="86"/>
      <c r="Q174" s="86"/>
      <c r="R174" s="86"/>
      <c r="S174" s="86"/>
      <c r="T174" s="86"/>
      <c r="U174" s="86"/>
      <c r="V174" s="86"/>
      <c r="W174" s="86"/>
      <c r="X174" s="86"/>
      <c r="Y174" s="86"/>
      <c r="Z174" s="86"/>
      <c r="AA174" s="86"/>
      <c r="AB174" s="86"/>
      <c r="AC174" s="86"/>
      <c r="AD174" s="86"/>
      <c r="AE174" s="86"/>
      <c r="AF174" s="99"/>
      <c r="AG174" s="79"/>
      <c r="AH174" s="85"/>
      <c r="AI174" s="101"/>
      <c r="AJ174" s="70"/>
      <c r="AK174" s="2">
        <v>4</v>
      </c>
      <c r="AL174" s="21" t="s">
        <v>70</v>
      </c>
      <c r="AM174" s="16"/>
      <c r="AN174" s="16"/>
      <c r="AO174" s="16"/>
      <c r="AP174" s="16"/>
      <c r="AQ174" s="16"/>
      <c r="AR174" s="16"/>
      <c r="AS174" s="16"/>
      <c r="AT174" s="16"/>
      <c r="AU174" s="16"/>
      <c r="AV174" s="16"/>
      <c r="AW174" s="4">
        <f t="shared" si="29"/>
        <v>0</v>
      </c>
      <c r="AX174" s="72"/>
      <c r="AY174" s="75"/>
      <c r="AZ174" s="77"/>
      <c r="BA174" s="79"/>
      <c r="BB174" s="82"/>
      <c r="BC174" s="79"/>
      <c r="BD174" s="84"/>
      <c r="BE174" s="70"/>
      <c r="BF174" s="85"/>
      <c r="BG174" s="86"/>
      <c r="BH174" s="86"/>
    </row>
    <row r="175" spans="2:60" ht="22.5" customHeight="1" x14ac:dyDescent="0.25">
      <c r="B175" s="102"/>
      <c r="C175" s="86"/>
      <c r="D175" s="86"/>
      <c r="E175" s="86"/>
      <c r="F175" s="86"/>
      <c r="G175" s="86"/>
      <c r="H175" s="86"/>
      <c r="I175" s="103"/>
      <c r="J175" s="105"/>
      <c r="K175" s="108"/>
      <c r="L175" s="111"/>
      <c r="M175" s="79"/>
      <c r="N175" s="86"/>
      <c r="O175" s="86"/>
      <c r="P175" s="86"/>
      <c r="Q175" s="86"/>
      <c r="R175" s="86"/>
      <c r="S175" s="86"/>
      <c r="T175" s="86"/>
      <c r="U175" s="86"/>
      <c r="V175" s="86"/>
      <c r="W175" s="86"/>
      <c r="X175" s="86"/>
      <c r="Y175" s="86"/>
      <c r="Z175" s="86"/>
      <c r="AA175" s="86"/>
      <c r="AB175" s="86"/>
      <c r="AC175" s="86"/>
      <c r="AD175" s="86"/>
      <c r="AE175" s="86"/>
      <c r="AF175" s="99"/>
      <c r="AG175" s="79"/>
      <c r="AH175" s="85"/>
      <c r="AI175" s="101"/>
      <c r="AJ175" s="70"/>
      <c r="AK175" s="2">
        <v>5</v>
      </c>
      <c r="AL175" s="21" t="s">
        <v>70</v>
      </c>
      <c r="AM175" s="16"/>
      <c r="AN175" s="16"/>
      <c r="AO175" s="16"/>
      <c r="AP175" s="16"/>
      <c r="AQ175" s="16"/>
      <c r="AR175" s="16"/>
      <c r="AS175" s="16"/>
      <c r="AT175" s="16"/>
      <c r="AU175" s="16"/>
      <c r="AV175" s="16"/>
      <c r="AW175" s="4">
        <f t="shared" si="29"/>
        <v>0</v>
      </c>
      <c r="AX175" s="73"/>
      <c r="AY175" s="76"/>
      <c r="AZ175" s="77"/>
      <c r="BA175" s="79"/>
      <c r="BB175" s="82"/>
      <c r="BC175" s="79"/>
      <c r="BD175" s="84"/>
      <c r="BE175" s="70"/>
      <c r="BF175" s="85"/>
      <c r="BG175" s="86"/>
      <c r="BH175" s="86"/>
    </row>
    <row r="176" spans="2:60" ht="22.5" customHeight="1" x14ac:dyDescent="0.25">
      <c r="B176" s="102"/>
      <c r="C176" s="86"/>
      <c r="D176" s="86"/>
      <c r="E176" s="86"/>
      <c r="F176" s="86"/>
      <c r="G176" s="86"/>
      <c r="H176" s="86"/>
      <c r="I176" s="103"/>
      <c r="J176" s="105"/>
      <c r="K176" s="108"/>
      <c r="L176" s="111"/>
      <c r="M176" s="79"/>
      <c r="N176" s="86"/>
      <c r="O176" s="86"/>
      <c r="P176" s="86"/>
      <c r="Q176" s="86"/>
      <c r="R176" s="86"/>
      <c r="S176" s="86"/>
      <c r="T176" s="86"/>
      <c r="U176" s="86"/>
      <c r="V176" s="86"/>
      <c r="W176" s="86"/>
      <c r="X176" s="86"/>
      <c r="Y176" s="86"/>
      <c r="Z176" s="86"/>
      <c r="AA176" s="86"/>
      <c r="AB176" s="86"/>
      <c r="AC176" s="86"/>
      <c r="AD176" s="86"/>
      <c r="AE176" s="86"/>
      <c r="AF176" s="99"/>
      <c r="AG176" s="79"/>
      <c r="AH176" s="85"/>
      <c r="AI176" s="101"/>
      <c r="AJ176" s="70"/>
      <c r="AK176" s="2">
        <v>6</v>
      </c>
      <c r="AL176" s="21" t="s">
        <v>70</v>
      </c>
      <c r="AM176" s="16"/>
      <c r="AN176" s="16"/>
      <c r="AO176" s="16"/>
      <c r="AP176" s="16"/>
      <c r="AQ176" s="16"/>
      <c r="AR176" s="16"/>
      <c r="AS176" s="16"/>
      <c r="AT176" s="16"/>
      <c r="AU176" s="16"/>
      <c r="AV176" s="16"/>
      <c r="AW176" s="4">
        <f t="shared" si="29"/>
        <v>0</v>
      </c>
      <c r="AX176" s="71" t="s">
        <v>68</v>
      </c>
      <c r="AY176" s="74">
        <f t="shared" ref="AY176" si="35">IFERROR(SUMIF(AO171:AO180,"Preventivo",AW171:AW180)/COUNTIF(AO171:AO180,"Preventivo"),0)</f>
        <v>0</v>
      </c>
      <c r="AZ176" s="77"/>
      <c r="BA176" s="79"/>
      <c r="BB176" s="82"/>
      <c r="BC176" s="79"/>
      <c r="BD176" s="84"/>
      <c r="BE176" s="70"/>
      <c r="BF176" s="85"/>
      <c r="BG176" s="86"/>
      <c r="BH176" s="86"/>
    </row>
    <row r="177" spans="2:60" ht="22.5" customHeight="1" x14ac:dyDescent="0.25">
      <c r="B177" s="102"/>
      <c r="C177" s="86"/>
      <c r="D177" s="86"/>
      <c r="E177" s="86"/>
      <c r="F177" s="86"/>
      <c r="G177" s="86"/>
      <c r="H177" s="86"/>
      <c r="I177" s="103"/>
      <c r="J177" s="105"/>
      <c r="K177" s="108"/>
      <c r="L177" s="111"/>
      <c r="M177" s="79"/>
      <c r="N177" s="86"/>
      <c r="O177" s="86"/>
      <c r="P177" s="86"/>
      <c r="Q177" s="86"/>
      <c r="R177" s="86"/>
      <c r="S177" s="86"/>
      <c r="T177" s="86"/>
      <c r="U177" s="86"/>
      <c r="V177" s="86"/>
      <c r="W177" s="86"/>
      <c r="X177" s="86"/>
      <c r="Y177" s="86"/>
      <c r="Z177" s="86"/>
      <c r="AA177" s="86"/>
      <c r="AB177" s="86"/>
      <c r="AC177" s="86"/>
      <c r="AD177" s="86"/>
      <c r="AE177" s="86"/>
      <c r="AF177" s="99"/>
      <c r="AG177" s="79"/>
      <c r="AH177" s="85"/>
      <c r="AI177" s="101"/>
      <c r="AJ177" s="70"/>
      <c r="AK177" s="2">
        <v>7</v>
      </c>
      <c r="AL177" s="21" t="s">
        <v>70</v>
      </c>
      <c r="AM177" s="16"/>
      <c r="AN177" s="16"/>
      <c r="AO177" s="16"/>
      <c r="AP177" s="16"/>
      <c r="AQ177" s="16"/>
      <c r="AR177" s="16"/>
      <c r="AS177" s="16"/>
      <c r="AT177" s="16"/>
      <c r="AU177" s="16"/>
      <c r="AV177" s="16"/>
      <c r="AW177" s="4">
        <f t="shared" si="29"/>
        <v>0</v>
      </c>
      <c r="AX177" s="72"/>
      <c r="AY177" s="75"/>
      <c r="AZ177" s="77"/>
      <c r="BA177" s="79"/>
      <c r="BB177" s="82"/>
      <c r="BC177" s="79"/>
      <c r="BD177" s="84"/>
      <c r="BE177" s="70"/>
      <c r="BF177" s="85"/>
      <c r="BG177" s="86"/>
      <c r="BH177" s="86"/>
    </row>
    <row r="178" spans="2:60" ht="22.5" customHeight="1" x14ac:dyDescent="0.25">
      <c r="B178" s="102"/>
      <c r="C178" s="86"/>
      <c r="D178" s="86"/>
      <c r="E178" s="86"/>
      <c r="F178" s="86"/>
      <c r="G178" s="86"/>
      <c r="H178" s="86"/>
      <c r="I178" s="103"/>
      <c r="J178" s="105"/>
      <c r="K178" s="108"/>
      <c r="L178" s="111"/>
      <c r="M178" s="79"/>
      <c r="N178" s="86"/>
      <c r="O178" s="86"/>
      <c r="P178" s="86"/>
      <c r="Q178" s="86"/>
      <c r="R178" s="86"/>
      <c r="S178" s="86"/>
      <c r="T178" s="86"/>
      <c r="U178" s="86"/>
      <c r="V178" s="86"/>
      <c r="W178" s="86"/>
      <c r="X178" s="86"/>
      <c r="Y178" s="86"/>
      <c r="Z178" s="86"/>
      <c r="AA178" s="86"/>
      <c r="AB178" s="86"/>
      <c r="AC178" s="86"/>
      <c r="AD178" s="86"/>
      <c r="AE178" s="86"/>
      <c r="AF178" s="99"/>
      <c r="AG178" s="79"/>
      <c r="AH178" s="85"/>
      <c r="AI178" s="101"/>
      <c r="AJ178" s="70"/>
      <c r="AK178" s="2">
        <v>8</v>
      </c>
      <c r="AL178" s="21" t="s">
        <v>70</v>
      </c>
      <c r="AM178" s="16"/>
      <c r="AN178" s="16"/>
      <c r="AO178" s="16"/>
      <c r="AP178" s="16"/>
      <c r="AQ178" s="16"/>
      <c r="AR178" s="16"/>
      <c r="AS178" s="16"/>
      <c r="AT178" s="16"/>
      <c r="AU178" s="16"/>
      <c r="AV178" s="16"/>
      <c r="AW178" s="4">
        <f t="shared" si="29"/>
        <v>0</v>
      </c>
      <c r="AX178" s="72"/>
      <c r="AY178" s="75"/>
      <c r="AZ178" s="77"/>
      <c r="BA178" s="79"/>
      <c r="BB178" s="82"/>
      <c r="BC178" s="79"/>
      <c r="BD178" s="84"/>
      <c r="BE178" s="70"/>
      <c r="BF178" s="85"/>
      <c r="BG178" s="86"/>
      <c r="BH178" s="86"/>
    </row>
    <row r="179" spans="2:60" ht="22.5" customHeight="1" x14ac:dyDescent="0.25">
      <c r="B179" s="102"/>
      <c r="C179" s="86"/>
      <c r="D179" s="86"/>
      <c r="E179" s="86"/>
      <c r="F179" s="86"/>
      <c r="G179" s="86"/>
      <c r="H179" s="86"/>
      <c r="I179" s="103"/>
      <c r="J179" s="105"/>
      <c r="K179" s="108"/>
      <c r="L179" s="111"/>
      <c r="M179" s="79"/>
      <c r="N179" s="86"/>
      <c r="O179" s="86"/>
      <c r="P179" s="86"/>
      <c r="Q179" s="86"/>
      <c r="R179" s="86"/>
      <c r="S179" s="86"/>
      <c r="T179" s="86"/>
      <c r="U179" s="86"/>
      <c r="V179" s="86"/>
      <c r="W179" s="86"/>
      <c r="X179" s="86"/>
      <c r="Y179" s="86"/>
      <c r="Z179" s="86"/>
      <c r="AA179" s="86"/>
      <c r="AB179" s="86"/>
      <c r="AC179" s="86"/>
      <c r="AD179" s="86"/>
      <c r="AE179" s="86"/>
      <c r="AF179" s="99"/>
      <c r="AG179" s="79"/>
      <c r="AH179" s="85"/>
      <c r="AI179" s="101"/>
      <c r="AJ179" s="70"/>
      <c r="AK179" s="2">
        <v>9</v>
      </c>
      <c r="AL179" s="21" t="s">
        <v>70</v>
      </c>
      <c r="AM179" s="16"/>
      <c r="AN179" s="16"/>
      <c r="AO179" s="16"/>
      <c r="AP179" s="16"/>
      <c r="AQ179" s="16"/>
      <c r="AR179" s="16"/>
      <c r="AS179" s="16"/>
      <c r="AT179" s="16"/>
      <c r="AU179" s="16"/>
      <c r="AV179" s="16"/>
      <c r="AW179" s="4">
        <f t="shared" si="29"/>
        <v>0</v>
      </c>
      <c r="AX179" s="72"/>
      <c r="AY179" s="75"/>
      <c r="AZ179" s="77"/>
      <c r="BA179" s="79"/>
      <c r="BB179" s="82"/>
      <c r="BC179" s="79"/>
      <c r="BD179" s="84"/>
      <c r="BE179" s="70"/>
      <c r="BF179" s="85"/>
      <c r="BG179" s="86"/>
      <c r="BH179" s="86"/>
    </row>
    <row r="180" spans="2:60" ht="22.5" customHeight="1" x14ac:dyDescent="0.25">
      <c r="B180" s="102"/>
      <c r="C180" s="86"/>
      <c r="D180" s="86"/>
      <c r="E180" s="86"/>
      <c r="F180" s="86"/>
      <c r="G180" s="86"/>
      <c r="H180" s="86"/>
      <c r="I180" s="103"/>
      <c r="J180" s="106"/>
      <c r="K180" s="109"/>
      <c r="L180" s="112"/>
      <c r="M180" s="80"/>
      <c r="N180" s="86"/>
      <c r="O180" s="86"/>
      <c r="P180" s="86"/>
      <c r="Q180" s="86"/>
      <c r="R180" s="86"/>
      <c r="S180" s="86"/>
      <c r="T180" s="86"/>
      <c r="U180" s="86"/>
      <c r="V180" s="86"/>
      <c r="W180" s="86"/>
      <c r="X180" s="86"/>
      <c r="Y180" s="86"/>
      <c r="Z180" s="86"/>
      <c r="AA180" s="86"/>
      <c r="AB180" s="86"/>
      <c r="AC180" s="86"/>
      <c r="AD180" s="86"/>
      <c r="AE180" s="86"/>
      <c r="AF180" s="100"/>
      <c r="AG180" s="80"/>
      <c r="AH180" s="85"/>
      <c r="AI180" s="101"/>
      <c r="AJ180" s="70"/>
      <c r="AK180" s="19">
        <v>10</v>
      </c>
      <c r="AL180" s="22" t="s">
        <v>70</v>
      </c>
      <c r="AM180" s="17"/>
      <c r="AN180" s="17"/>
      <c r="AO180" s="17"/>
      <c r="AP180" s="17"/>
      <c r="AQ180" s="17"/>
      <c r="AR180" s="17"/>
      <c r="AS180" s="17"/>
      <c r="AT180" s="17"/>
      <c r="AU180" s="17"/>
      <c r="AV180" s="17"/>
      <c r="AW180" s="5">
        <f t="shared" si="29"/>
        <v>0</v>
      </c>
      <c r="AX180" s="73"/>
      <c r="AY180" s="76"/>
      <c r="AZ180" s="77"/>
      <c r="BA180" s="80"/>
      <c r="BB180" s="83"/>
      <c r="BC180" s="80"/>
      <c r="BD180" s="84"/>
      <c r="BE180" s="70"/>
      <c r="BF180" s="85"/>
      <c r="BG180" s="86"/>
      <c r="BH180" s="86"/>
    </row>
    <row r="181" spans="2:60" ht="22.5" customHeight="1" x14ac:dyDescent="0.25">
      <c r="B181" s="102" t="s">
        <v>39</v>
      </c>
      <c r="C181" s="86" t="s">
        <v>192</v>
      </c>
      <c r="D181" s="86" t="s">
        <v>193</v>
      </c>
      <c r="E181" s="86" t="s">
        <v>77</v>
      </c>
      <c r="F181" s="86" t="s">
        <v>77</v>
      </c>
      <c r="G181" s="86" t="s">
        <v>77</v>
      </c>
      <c r="H181" s="86" t="s">
        <v>77</v>
      </c>
      <c r="I181" s="103" t="str">
        <f>IF(AND((E181="SI"),(F181="SI"),(G181="SI"),(H181="SI")),"Si es Riesgo de Corrupción","No es Riesgo de Corrupción")</f>
        <v>Si es Riesgo de Corrupción</v>
      </c>
      <c r="J181" s="104" t="s">
        <v>197</v>
      </c>
      <c r="K181" s="107" t="s">
        <v>198</v>
      </c>
      <c r="L181" s="110" t="s">
        <v>53</v>
      </c>
      <c r="M181" s="78" t="str">
        <f>IF(L181=1,"Rara vez
No se ha presentado en los últimos 5 años",IF(L181=2,"Improbable
Se presentó una vez en los últimos 5 años",IF(L181=3,"Posible
Se presentó una vez en los últimos 2 años",IF(L181=4,"Probable
Se presento una vez en el último año",IF(L181=5,"Casi seguro
Se ha presentado más de una vez al año","← 
Definir el nivel de probabilidad")))))</f>
        <v>← 
Definir el nivel de probabilidad</v>
      </c>
      <c r="N181" s="86"/>
      <c r="O181" s="86"/>
      <c r="P181" s="86"/>
      <c r="Q181" s="86"/>
      <c r="R181" s="86"/>
      <c r="S181" s="86"/>
      <c r="T181" s="86"/>
      <c r="U181" s="86"/>
      <c r="V181" s="86"/>
      <c r="W181" s="86"/>
      <c r="X181" s="86"/>
      <c r="Y181" s="86"/>
      <c r="Z181" s="86"/>
      <c r="AA181" s="86"/>
      <c r="AB181" s="86"/>
      <c r="AC181" s="86"/>
      <c r="AD181" s="86"/>
      <c r="AE181" s="86"/>
      <c r="AF181" s="98">
        <f>COUNTIF(N181:AE190,"SI")</f>
        <v>0</v>
      </c>
      <c r="AG181" s="78" t="str">
        <f>IF(AF181&lt;=5,"Moderado",IF(AND(AF181&gt;5,AF181&lt;=11),"Mayor",IF(AF181&gt;11,"Catastrófico","Responder las preguntas que se encuentran en los numerales del 1 al 18")))</f>
        <v>Moderado</v>
      </c>
      <c r="AH181" s="85">
        <f>IF(AG181="Moderado",5,IF(AG181="Mayor",10,IF(AG181="Catastrófico",20,"Responder las preguntas que se encuentran en los numerales del 1 al 18")))</f>
        <v>5</v>
      </c>
      <c r="AI181" s="101" t="e">
        <f>AH181*L181</f>
        <v>#VALUE!</v>
      </c>
      <c r="AJ181" s="70" t="e">
        <f>IF(AI181&lt;=10,"Baja",IF(AND(AI181&gt;10,AI181&lt;=25),"Moderada",IF(AND(AI181&gt;25,AI181&lt;=50),"Alta",IF(AI181&gt;50,"Extrema",""))))</f>
        <v>#VALUE!</v>
      </c>
      <c r="AK181" s="1">
        <v>1</v>
      </c>
      <c r="AL181" s="13" t="s">
        <v>70</v>
      </c>
      <c r="AM181" s="14"/>
      <c r="AN181" s="14"/>
      <c r="AO181" s="14"/>
      <c r="AP181" s="15"/>
      <c r="AQ181" s="15"/>
      <c r="AR181" s="15"/>
      <c r="AS181" s="15"/>
      <c r="AT181" s="15"/>
      <c r="AU181" s="15"/>
      <c r="AV181" s="14"/>
      <c r="AW181" s="3">
        <f t="shared" si="29"/>
        <v>0</v>
      </c>
      <c r="AX181" s="71" t="s">
        <v>69</v>
      </c>
      <c r="AY181" s="74">
        <f t="shared" ref="AY181" si="36">IFERROR(((SUMIF(AO181:AO190,"Correctivo",AW181:AW190))+(SUMIF(AO181:AO190,"Detectivo",AW181:AW190)))/(COUNTIF(AO181:AO190,"Correctivo")+COUNTIF(AO181:AO190,"Detectivo")),0)</f>
        <v>0</v>
      </c>
      <c r="AZ181" s="77" t="str">
        <f>IF(AY186&lt;=50,L181,IF(AND(AY186&gt;50,AY186&lt;=75,L181&gt;1),L181-1,IF(AND(AY186&gt;75,L181&gt;2),L181-2,IF(AND(AY186&gt;75,L181=2),L181-1,1))))</f>
        <v>-</v>
      </c>
      <c r="BA181" s="78" t="str">
        <f>IF(AZ181=1,"Rara vez
No se ha presentado en los últimos 5 años",IF(AZ181=2,"Improbable
Se presentó una vez en los últimos 5 años",IF(AZ181=3,"Posible
Se presentó una vez en los últimos 2 años",IF(AZ181=4,"Probable
Se presento una vez en el último año",IF(AZ181=5,"Casi seguro
Se ha presentado más de una vez al año","← 
Definir el nivel de probabilidad")))))</f>
        <v>← 
Definir el nivel de probabilidad</v>
      </c>
      <c r="BB181" s="81">
        <f>IF(AY181&lt;=50,AH181,IF(AND(AY181&lt;=75,AH181=10),AH181-5,IF(AND(AY181&lt;=75,AH181=20),AH181-10,IF(AND(AY181&lt;=100,AH181=20),AH181-15,IF(AND(AY181&lt;=100,AH181=10),AH181-5,5)))))</f>
        <v>5</v>
      </c>
      <c r="BC181" s="78" t="str">
        <f>IF(BB181&lt;=5,"Moderado",IF(AND(BB181&gt;5,BB181&lt;=11),"Mayor",IF(BB181&gt;11,"Catastrófico","Responder las preguntas que se encuentran en los numerales del 1 al 18")))</f>
        <v>Moderado</v>
      </c>
      <c r="BD181" s="84" t="e">
        <f>BB181*AZ181</f>
        <v>#VALUE!</v>
      </c>
      <c r="BE181" s="70" t="e">
        <f>IF(BD181&lt;=10,"Baja",IF(AND(BD181&gt;10,BD181&lt;=25),"Moderada",IF(AND(BD181&gt;25,BD181&lt;=50),"Alta",IF(BD181&gt;50,"Extrema",""))))</f>
        <v>#VALUE!</v>
      </c>
      <c r="BF181" s="85" t="e">
        <f>IF(BE181="Baja","Tratamiento: eliminarse o reducirse fácilmente con los controles establecidos en la entidad.",IF(OR(BE181="Moderada",BE181="Alta"),"Tratamiento: llevar los riesgos a la Zona de Riesgo Baja o eliminarlo",IF(BE181="Extrema","Tratamiento: requieren de un tratamiento prioritario. Se deben implementar los controles orientados a reducir la posibilidad de ocurrencia del riesgo o disminuir el impacto de sus efectos y tomar las medidas de protección.",0)))</f>
        <v>#VALUE!</v>
      </c>
      <c r="BG181" s="86"/>
      <c r="BH181" s="86"/>
    </row>
    <row r="182" spans="2:60" ht="22.5" customHeight="1" x14ac:dyDescent="0.25">
      <c r="B182" s="102"/>
      <c r="C182" s="86"/>
      <c r="D182" s="86"/>
      <c r="E182" s="86"/>
      <c r="F182" s="86"/>
      <c r="G182" s="86"/>
      <c r="H182" s="86"/>
      <c r="I182" s="103"/>
      <c r="J182" s="105"/>
      <c r="K182" s="108"/>
      <c r="L182" s="111"/>
      <c r="M182" s="79"/>
      <c r="N182" s="86"/>
      <c r="O182" s="86"/>
      <c r="P182" s="86"/>
      <c r="Q182" s="86"/>
      <c r="R182" s="86"/>
      <c r="S182" s="86"/>
      <c r="T182" s="86"/>
      <c r="U182" s="86"/>
      <c r="V182" s="86"/>
      <c r="W182" s="86"/>
      <c r="X182" s="86"/>
      <c r="Y182" s="86"/>
      <c r="Z182" s="86"/>
      <c r="AA182" s="86"/>
      <c r="AB182" s="86"/>
      <c r="AC182" s="86"/>
      <c r="AD182" s="86"/>
      <c r="AE182" s="86"/>
      <c r="AF182" s="99"/>
      <c r="AG182" s="79"/>
      <c r="AH182" s="85"/>
      <c r="AI182" s="101"/>
      <c r="AJ182" s="70"/>
      <c r="AK182" s="2">
        <v>2</v>
      </c>
      <c r="AL182" s="21" t="s">
        <v>70</v>
      </c>
      <c r="AM182" s="16"/>
      <c r="AN182" s="16"/>
      <c r="AO182" s="16"/>
      <c r="AP182" s="16"/>
      <c r="AQ182" s="16"/>
      <c r="AR182" s="16"/>
      <c r="AS182" s="16"/>
      <c r="AT182" s="16"/>
      <c r="AU182" s="16"/>
      <c r="AV182" s="16"/>
      <c r="AW182" s="4">
        <f t="shared" si="29"/>
        <v>0</v>
      </c>
      <c r="AX182" s="72"/>
      <c r="AY182" s="75"/>
      <c r="AZ182" s="77"/>
      <c r="BA182" s="79"/>
      <c r="BB182" s="82"/>
      <c r="BC182" s="79"/>
      <c r="BD182" s="84"/>
      <c r="BE182" s="70"/>
      <c r="BF182" s="85"/>
      <c r="BG182" s="86"/>
      <c r="BH182" s="86"/>
    </row>
    <row r="183" spans="2:60" ht="22.5" customHeight="1" x14ac:dyDescent="0.25">
      <c r="B183" s="102"/>
      <c r="C183" s="86"/>
      <c r="D183" s="86"/>
      <c r="E183" s="86"/>
      <c r="F183" s="86"/>
      <c r="G183" s="86"/>
      <c r="H183" s="86"/>
      <c r="I183" s="103"/>
      <c r="J183" s="105"/>
      <c r="K183" s="108"/>
      <c r="L183" s="111"/>
      <c r="M183" s="79"/>
      <c r="N183" s="86"/>
      <c r="O183" s="86"/>
      <c r="P183" s="86"/>
      <c r="Q183" s="86"/>
      <c r="R183" s="86"/>
      <c r="S183" s="86"/>
      <c r="T183" s="86"/>
      <c r="U183" s="86"/>
      <c r="V183" s="86"/>
      <c r="W183" s="86"/>
      <c r="X183" s="86"/>
      <c r="Y183" s="86"/>
      <c r="Z183" s="86"/>
      <c r="AA183" s="86"/>
      <c r="AB183" s="86"/>
      <c r="AC183" s="86"/>
      <c r="AD183" s="86"/>
      <c r="AE183" s="86"/>
      <c r="AF183" s="99"/>
      <c r="AG183" s="79"/>
      <c r="AH183" s="85"/>
      <c r="AI183" s="101"/>
      <c r="AJ183" s="70"/>
      <c r="AK183" s="2">
        <v>3</v>
      </c>
      <c r="AL183" s="21" t="s">
        <v>70</v>
      </c>
      <c r="AM183" s="16"/>
      <c r="AN183" s="16"/>
      <c r="AO183" s="16"/>
      <c r="AP183" s="16"/>
      <c r="AQ183" s="16"/>
      <c r="AR183" s="16"/>
      <c r="AS183" s="16"/>
      <c r="AT183" s="16"/>
      <c r="AU183" s="16"/>
      <c r="AV183" s="16"/>
      <c r="AW183" s="4">
        <f t="shared" si="29"/>
        <v>0</v>
      </c>
      <c r="AX183" s="72"/>
      <c r="AY183" s="75"/>
      <c r="AZ183" s="77"/>
      <c r="BA183" s="79"/>
      <c r="BB183" s="82"/>
      <c r="BC183" s="79"/>
      <c r="BD183" s="84"/>
      <c r="BE183" s="70"/>
      <c r="BF183" s="85"/>
      <c r="BG183" s="86"/>
      <c r="BH183" s="86"/>
    </row>
    <row r="184" spans="2:60" ht="22.5" customHeight="1" x14ac:dyDescent="0.25">
      <c r="B184" s="102"/>
      <c r="C184" s="86"/>
      <c r="D184" s="86"/>
      <c r="E184" s="86"/>
      <c r="F184" s="86"/>
      <c r="G184" s="86"/>
      <c r="H184" s="86"/>
      <c r="I184" s="103"/>
      <c r="J184" s="105"/>
      <c r="K184" s="108"/>
      <c r="L184" s="111"/>
      <c r="M184" s="79"/>
      <c r="N184" s="86"/>
      <c r="O184" s="86"/>
      <c r="P184" s="86"/>
      <c r="Q184" s="86"/>
      <c r="R184" s="86"/>
      <c r="S184" s="86"/>
      <c r="T184" s="86"/>
      <c r="U184" s="86"/>
      <c r="V184" s="86"/>
      <c r="W184" s="86"/>
      <c r="X184" s="86"/>
      <c r="Y184" s="86"/>
      <c r="Z184" s="86"/>
      <c r="AA184" s="86"/>
      <c r="AB184" s="86"/>
      <c r="AC184" s="86"/>
      <c r="AD184" s="86"/>
      <c r="AE184" s="86"/>
      <c r="AF184" s="99"/>
      <c r="AG184" s="79"/>
      <c r="AH184" s="85"/>
      <c r="AI184" s="101"/>
      <c r="AJ184" s="70"/>
      <c r="AK184" s="2">
        <v>4</v>
      </c>
      <c r="AL184" s="21" t="s">
        <v>70</v>
      </c>
      <c r="AM184" s="16"/>
      <c r="AN184" s="16"/>
      <c r="AO184" s="16"/>
      <c r="AP184" s="16"/>
      <c r="AQ184" s="16"/>
      <c r="AR184" s="16"/>
      <c r="AS184" s="16"/>
      <c r="AT184" s="16"/>
      <c r="AU184" s="16"/>
      <c r="AV184" s="16"/>
      <c r="AW184" s="4">
        <f t="shared" si="29"/>
        <v>0</v>
      </c>
      <c r="AX184" s="72"/>
      <c r="AY184" s="75"/>
      <c r="AZ184" s="77"/>
      <c r="BA184" s="79"/>
      <c r="BB184" s="82"/>
      <c r="BC184" s="79"/>
      <c r="BD184" s="84"/>
      <c r="BE184" s="70"/>
      <c r="BF184" s="85"/>
      <c r="BG184" s="86"/>
      <c r="BH184" s="86"/>
    </row>
    <row r="185" spans="2:60" ht="22.5" customHeight="1" x14ac:dyDescent="0.25">
      <c r="B185" s="102"/>
      <c r="C185" s="86"/>
      <c r="D185" s="86"/>
      <c r="E185" s="86"/>
      <c r="F185" s="86"/>
      <c r="G185" s="86"/>
      <c r="H185" s="86"/>
      <c r="I185" s="103"/>
      <c r="J185" s="105"/>
      <c r="K185" s="108"/>
      <c r="L185" s="111"/>
      <c r="M185" s="79"/>
      <c r="N185" s="86"/>
      <c r="O185" s="86"/>
      <c r="P185" s="86"/>
      <c r="Q185" s="86"/>
      <c r="R185" s="86"/>
      <c r="S185" s="86"/>
      <c r="T185" s="86"/>
      <c r="U185" s="86"/>
      <c r="V185" s="86"/>
      <c r="W185" s="86"/>
      <c r="X185" s="86"/>
      <c r="Y185" s="86"/>
      <c r="Z185" s="86"/>
      <c r="AA185" s="86"/>
      <c r="AB185" s="86"/>
      <c r="AC185" s="86"/>
      <c r="AD185" s="86"/>
      <c r="AE185" s="86"/>
      <c r="AF185" s="99"/>
      <c r="AG185" s="79"/>
      <c r="AH185" s="85"/>
      <c r="AI185" s="101"/>
      <c r="AJ185" s="70"/>
      <c r="AK185" s="2">
        <v>5</v>
      </c>
      <c r="AL185" s="21" t="s">
        <v>70</v>
      </c>
      <c r="AM185" s="16"/>
      <c r="AN185" s="16"/>
      <c r="AO185" s="16"/>
      <c r="AP185" s="16"/>
      <c r="AQ185" s="16"/>
      <c r="AR185" s="16"/>
      <c r="AS185" s="16"/>
      <c r="AT185" s="16"/>
      <c r="AU185" s="16"/>
      <c r="AV185" s="16"/>
      <c r="AW185" s="4">
        <f t="shared" si="29"/>
        <v>0</v>
      </c>
      <c r="AX185" s="73"/>
      <c r="AY185" s="76"/>
      <c r="AZ185" s="77"/>
      <c r="BA185" s="79"/>
      <c r="BB185" s="82"/>
      <c r="BC185" s="79"/>
      <c r="BD185" s="84"/>
      <c r="BE185" s="70"/>
      <c r="BF185" s="85"/>
      <c r="BG185" s="86"/>
      <c r="BH185" s="86"/>
    </row>
    <row r="186" spans="2:60" ht="22.5" customHeight="1" x14ac:dyDescent="0.25">
      <c r="B186" s="102"/>
      <c r="C186" s="86"/>
      <c r="D186" s="86"/>
      <c r="E186" s="86"/>
      <c r="F186" s="86"/>
      <c r="G186" s="86"/>
      <c r="H186" s="86"/>
      <c r="I186" s="103"/>
      <c r="J186" s="105"/>
      <c r="K186" s="108"/>
      <c r="L186" s="111"/>
      <c r="M186" s="79"/>
      <c r="N186" s="86"/>
      <c r="O186" s="86"/>
      <c r="P186" s="86"/>
      <c r="Q186" s="86"/>
      <c r="R186" s="86"/>
      <c r="S186" s="86"/>
      <c r="T186" s="86"/>
      <c r="U186" s="86"/>
      <c r="V186" s="86"/>
      <c r="W186" s="86"/>
      <c r="X186" s="86"/>
      <c r="Y186" s="86"/>
      <c r="Z186" s="86"/>
      <c r="AA186" s="86"/>
      <c r="AB186" s="86"/>
      <c r="AC186" s="86"/>
      <c r="AD186" s="86"/>
      <c r="AE186" s="86"/>
      <c r="AF186" s="99"/>
      <c r="AG186" s="79"/>
      <c r="AH186" s="85"/>
      <c r="AI186" s="101"/>
      <c r="AJ186" s="70"/>
      <c r="AK186" s="2">
        <v>6</v>
      </c>
      <c r="AL186" s="21" t="s">
        <v>70</v>
      </c>
      <c r="AM186" s="16"/>
      <c r="AN186" s="16"/>
      <c r="AO186" s="16"/>
      <c r="AP186" s="16"/>
      <c r="AQ186" s="16"/>
      <c r="AR186" s="16"/>
      <c r="AS186" s="16"/>
      <c r="AT186" s="16"/>
      <c r="AU186" s="16"/>
      <c r="AV186" s="16"/>
      <c r="AW186" s="4">
        <f t="shared" si="29"/>
        <v>0</v>
      </c>
      <c r="AX186" s="71" t="s">
        <v>68</v>
      </c>
      <c r="AY186" s="74">
        <f t="shared" ref="AY186" si="37">IFERROR(SUMIF(AO181:AO190,"Preventivo",AW181:AW190)/COUNTIF(AO181:AO190,"Preventivo"),0)</f>
        <v>0</v>
      </c>
      <c r="AZ186" s="77"/>
      <c r="BA186" s="79"/>
      <c r="BB186" s="82"/>
      <c r="BC186" s="79"/>
      <c r="BD186" s="84"/>
      <c r="BE186" s="70"/>
      <c r="BF186" s="85"/>
      <c r="BG186" s="86"/>
      <c r="BH186" s="86"/>
    </row>
    <row r="187" spans="2:60" ht="22.5" customHeight="1" x14ac:dyDescent="0.25">
      <c r="B187" s="102"/>
      <c r="C187" s="86"/>
      <c r="D187" s="86"/>
      <c r="E187" s="86"/>
      <c r="F187" s="86"/>
      <c r="G187" s="86"/>
      <c r="H187" s="86"/>
      <c r="I187" s="103"/>
      <c r="J187" s="105"/>
      <c r="K187" s="108"/>
      <c r="L187" s="111"/>
      <c r="M187" s="79"/>
      <c r="N187" s="86"/>
      <c r="O187" s="86"/>
      <c r="P187" s="86"/>
      <c r="Q187" s="86"/>
      <c r="R187" s="86"/>
      <c r="S187" s="86"/>
      <c r="T187" s="86"/>
      <c r="U187" s="86"/>
      <c r="V187" s="86"/>
      <c r="W187" s="86"/>
      <c r="X187" s="86"/>
      <c r="Y187" s="86"/>
      <c r="Z187" s="86"/>
      <c r="AA187" s="86"/>
      <c r="AB187" s="86"/>
      <c r="AC187" s="86"/>
      <c r="AD187" s="86"/>
      <c r="AE187" s="86"/>
      <c r="AF187" s="99"/>
      <c r="AG187" s="79"/>
      <c r="AH187" s="85"/>
      <c r="AI187" s="101"/>
      <c r="AJ187" s="70"/>
      <c r="AK187" s="2">
        <v>7</v>
      </c>
      <c r="AL187" s="21" t="s">
        <v>70</v>
      </c>
      <c r="AM187" s="16"/>
      <c r="AN187" s="16"/>
      <c r="AO187" s="16"/>
      <c r="AP187" s="16"/>
      <c r="AQ187" s="16"/>
      <c r="AR187" s="16"/>
      <c r="AS187" s="16"/>
      <c r="AT187" s="16"/>
      <c r="AU187" s="16"/>
      <c r="AV187" s="16"/>
      <c r="AW187" s="4">
        <f t="shared" si="29"/>
        <v>0</v>
      </c>
      <c r="AX187" s="72"/>
      <c r="AY187" s="75"/>
      <c r="AZ187" s="77"/>
      <c r="BA187" s="79"/>
      <c r="BB187" s="82"/>
      <c r="BC187" s="79"/>
      <c r="BD187" s="84"/>
      <c r="BE187" s="70"/>
      <c r="BF187" s="85"/>
      <c r="BG187" s="86"/>
      <c r="BH187" s="86"/>
    </row>
    <row r="188" spans="2:60" ht="22.5" customHeight="1" x14ac:dyDescent="0.25">
      <c r="B188" s="102"/>
      <c r="C188" s="86"/>
      <c r="D188" s="86"/>
      <c r="E188" s="86"/>
      <c r="F188" s="86"/>
      <c r="G188" s="86"/>
      <c r="H188" s="86"/>
      <c r="I188" s="103"/>
      <c r="J188" s="105"/>
      <c r="K188" s="108"/>
      <c r="L188" s="111"/>
      <c r="M188" s="79"/>
      <c r="N188" s="86"/>
      <c r="O188" s="86"/>
      <c r="P188" s="86"/>
      <c r="Q188" s="86"/>
      <c r="R188" s="86"/>
      <c r="S188" s="86"/>
      <c r="T188" s="86"/>
      <c r="U188" s="86"/>
      <c r="V188" s="86"/>
      <c r="W188" s="86"/>
      <c r="X188" s="86"/>
      <c r="Y188" s="86"/>
      <c r="Z188" s="86"/>
      <c r="AA188" s="86"/>
      <c r="AB188" s="86"/>
      <c r="AC188" s="86"/>
      <c r="AD188" s="86"/>
      <c r="AE188" s="86"/>
      <c r="AF188" s="99"/>
      <c r="AG188" s="79"/>
      <c r="AH188" s="85"/>
      <c r="AI188" s="101"/>
      <c r="AJ188" s="70"/>
      <c r="AK188" s="2">
        <v>8</v>
      </c>
      <c r="AL188" s="21" t="s">
        <v>70</v>
      </c>
      <c r="AM188" s="16"/>
      <c r="AN188" s="16"/>
      <c r="AO188" s="16"/>
      <c r="AP188" s="16"/>
      <c r="AQ188" s="16"/>
      <c r="AR188" s="16"/>
      <c r="AS188" s="16"/>
      <c r="AT188" s="16"/>
      <c r="AU188" s="16"/>
      <c r="AV188" s="16"/>
      <c r="AW188" s="4">
        <f t="shared" si="29"/>
        <v>0</v>
      </c>
      <c r="AX188" s="72"/>
      <c r="AY188" s="75"/>
      <c r="AZ188" s="77"/>
      <c r="BA188" s="79"/>
      <c r="BB188" s="82"/>
      <c r="BC188" s="79"/>
      <c r="BD188" s="84"/>
      <c r="BE188" s="70"/>
      <c r="BF188" s="85"/>
      <c r="BG188" s="86"/>
      <c r="BH188" s="86"/>
    </row>
    <row r="189" spans="2:60" ht="22.5" customHeight="1" x14ac:dyDescent="0.25">
      <c r="B189" s="102"/>
      <c r="C189" s="86"/>
      <c r="D189" s="86"/>
      <c r="E189" s="86"/>
      <c r="F189" s="86"/>
      <c r="G189" s="86"/>
      <c r="H189" s="86"/>
      <c r="I189" s="103"/>
      <c r="J189" s="105"/>
      <c r="K189" s="108"/>
      <c r="L189" s="111"/>
      <c r="M189" s="79"/>
      <c r="N189" s="86"/>
      <c r="O189" s="86"/>
      <c r="P189" s="86"/>
      <c r="Q189" s="86"/>
      <c r="R189" s="86"/>
      <c r="S189" s="86"/>
      <c r="T189" s="86"/>
      <c r="U189" s="86"/>
      <c r="V189" s="86"/>
      <c r="W189" s="86"/>
      <c r="X189" s="86"/>
      <c r="Y189" s="86"/>
      <c r="Z189" s="86"/>
      <c r="AA189" s="86"/>
      <c r="AB189" s="86"/>
      <c r="AC189" s="86"/>
      <c r="AD189" s="86"/>
      <c r="AE189" s="86"/>
      <c r="AF189" s="99"/>
      <c r="AG189" s="79"/>
      <c r="AH189" s="85"/>
      <c r="AI189" s="101"/>
      <c r="AJ189" s="70"/>
      <c r="AK189" s="2">
        <v>9</v>
      </c>
      <c r="AL189" s="21" t="s">
        <v>70</v>
      </c>
      <c r="AM189" s="16"/>
      <c r="AN189" s="16"/>
      <c r="AO189" s="16"/>
      <c r="AP189" s="16"/>
      <c r="AQ189" s="16"/>
      <c r="AR189" s="16"/>
      <c r="AS189" s="16"/>
      <c r="AT189" s="16"/>
      <c r="AU189" s="16"/>
      <c r="AV189" s="16"/>
      <c r="AW189" s="4">
        <f t="shared" si="29"/>
        <v>0</v>
      </c>
      <c r="AX189" s="72"/>
      <c r="AY189" s="75"/>
      <c r="AZ189" s="77"/>
      <c r="BA189" s="79"/>
      <c r="BB189" s="82"/>
      <c r="BC189" s="79"/>
      <c r="BD189" s="84"/>
      <c r="BE189" s="70"/>
      <c r="BF189" s="85"/>
      <c r="BG189" s="86"/>
      <c r="BH189" s="86"/>
    </row>
    <row r="190" spans="2:60" ht="22.5" customHeight="1" x14ac:dyDescent="0.25">
      <c r="B190" s="102"/>
      <c r="C190" s="86"/>
      <c r="D190" s="86"/>
      <c r="E190" s="86"/>
      <c r="F190" s="86"/>
      <c r="G190" s="86"/>
      <c r="H190" s="86"/>
      <c r="I190" s="103"/>
      <c r="J190" s="106"/>
      <c r="K190" s="109"/>
      <c r="L190" s="112"/>
      <c r="M190" s="80"/>
      <c r="N190" s="86"/>
      <c r="O190" s="86"/>
      <c r="P190" s="86"/>
      <c r="Q190" s="86"/>
      <c r="R190" s="86"/>
      <c r="S190" s="86"/>
      <c r="T190" s="86"/>
      <c r="U190" s="86"/>
      <c r="V190" s="86"/>
      <c r="W190" s="86"/>
      <c r="X190" s="86"/>
      <c r="Y190" s="86"/>
      <c r="Z190" s="86"/>
      <c r="AA190" s="86"/>
      <c r="AB190" s="86"/>
      <c r="AC190" s="86"/>
      <c r="AD190" s="86"/>
      <c r="AE190" s="86"/>
      <c r="AF190" s="100"/>
      <c r="AG190" s="80"/>
      <c r="AH190" s="85"/>
      <c r="AI190" s="101"/>
      <c r="AJ190" s="70"/>
      <c r="AK190" s="19">
        <v>10</v>
      </c>
      <c r="AL190" s="22" t="s">
        <v>70</v>
      </c>
      <c r="AM190" s="17"/>
      <c r="AN190" s="17"/>
      <c r="AO190" s="17"/>
      <c r="AP190" s="17"/>
      <c r="AQ190" s="17"/>
      <c r="AR190" s="17"/>
      <c r="AS190" s="17"/>
      <c r="AT190" s="17"/>
      <c r="AU190" s="17"/>
      <c r="AV190" s="17"/>
      <c r="AW190" s="5">
        <f t="shared" si="29"/>
        <v>0</v>
      </c>
      <c r="AX190" s="73"/>
      <c r="AY190" s="76"/>
      <c r="AZ190" s="77"/>
      <c r="BA190" s="80"/>
      <c r="BB190" s="83"/>
      <c r="BC190" s="80"/>
      <c r="BD190" s="84"/>
      <c r="BE190" s="70"/>
      <c r="BF190" s="85"/>
      <c r="BG190" s="86"/>
      <c r="BH190" s="86"/>
    </row>
    <row r="191" spans="2:60" ht="103.5" customHeight="1" x14ac:dyDescent="0.25">
      <c r="B191" s="87" t="s">
        <v>21</v>
      </c>
      <c r="C191" s="86" t="s">
        <v>194</v>
      </c>
      <c r="D191" s="86" t="s">
        <v>195</v>
      </c>
      <c r="E191" s="86" t="s">
        <v>77</v>
      </c>
      <c r="F191" s="86" t="s">
        <v>77</v>
      </c>
      <c r="G191" s="86" t="s">
        <v>77</v>
      </c>
      <c r="H191" s="86" t="s">
        <v>77</v>
      </c>
      <c r="I191" s="103" t="str">
        <f>IF(AND((E191="SI"),(F191="SI"),(G191="SI"),(H191="SI")),"Si es Riesgo de Corrupción","No es Riesgo de Corrupción")</f>
        <v>Si es Riesgo de Corrupción</v>
      </c>
      <c r="J191" s="104" t="s">
        <v>196</v>
      </c>
      <c r="K191" s="107" t="s">
        <v>201</v>
      </c>
      <c r="L191" s="110">
        <v>3</v>
      </c>
      <c r="M191" s="78" t="str">
        <f>IF(L191=1,"Rara vez
No se ha presentado en los últimos 5 años",IF(L191=2,"Improbable
Se presentó una vez en los últimos 5 años",IF(L191=3,"Posible
Se presentó una vez en los últimos 2 años",IF(L191=4,"Probable
Se presento una vez en el último año",IF(L191=5,"Casi seguro
Se ha presentado más de una vez al año","← 
Definir el nivel de probabilidad")))))</f>
        <v>Posible
Se presentó una vez en los últimos 2 años</v>
      </c>
      <c r="N191" s="86" t="s">
        <v>77</v>
      </c>
      <c r="O191" s="86" t="s">
        <v>77</v>
      </c>
      <c r="P191" s="86" t="s">
        <v>77</v>
      </c>
      <c r="Q191" s="86" t="s">
        <v>77</v>
      </c>
      <c r="R191" s="86" t="s">
        <v>77</v>
      </c>
      <c r="S191" s="86" t="s">
        <v>77</v>
      </c>
      <c r="T191" s="86" t="s">
        <v>77</v>
      </c>
      <c r="U191" s="86" t="s">
        <v>77</v>
      </c>
      <c r="V191" s="86" t="s">
        <v>77</v>
      </c>
      <c r="W191" s="86" t="s">
        <v>77</v>
      </c>
      <c r="X191" s="86" t="s">
        <v>77</v>
      </c>
      <c r="Y191" s="86" t="s">
        <v>77</v>
      </c>
      <c r="Z191" s="86" t="s">
        <v>77</v>
      </c>
      <c r="AA191" s="86" t="s">
        <v>77</v>
      </c>
      <c r="AB191" s="86" t="s">
        <v>77</v>
      </c>
      <c r="AC191" s="86" t="s">
        <v>77</v>
      </c>
      <c r="AD191" s="86" t="s">
        <v>77</v>
      </c>
      <c r="AE191" s="86" t="s">
        <v>77</v>
      </c>
      <c r="AF191" s="98">
        <f>COUNTIF(N191:AE200,"SI")</f>
        <v>18</v>
      </c>
      <c r="AG191" s="78" t="str">
        <f>IF(AF191&lt;=5,"Moderado",IF(AND(AF191&gt;5,AF191&lt;=11),"Mayor",IF(AF191&gt;11,"Catastrófico","Responder las preguntas que se encuentran en los numerales del 1 al 18")))</f>
        <v>Catastrófico</v>
      </c>
      <c r="AH191" s="85">
        <f>IF(AG191="Moderado",5,IF(AG191="Mayor",10,IF(AG191="Catastrófico",20,"Responder las preguntas que se encuentran en los numerales del 1 al 18")))</f>
        <v>20</v>
      </c>
      <c r="AI191" s="101">
        <f>AH191*L191</f>
        <v>60</v>
      </c>
      <c r="AJ191" s="70" t="str">
        <f>IF(AI191&lt;=10,"Baja",IF(AND(AI191&gt;10,AI191&lt;=25),"Moderada",IF(AND(AI191&gt;25,AI191&lt;=50),"Alta",IF(AI191&gt;50,"Extrema",""))))</f>
        <v>Extrema</v>
      </c>
      <c r="AK191" s="1">
        <v>1</v>
      </c>
      <c r="AL191" s="13" t="s">
        <v>202</v>
      </c>
      <c r="AM191" s="14" t="s">
        <v>204</v>
      </c>
      <c r="AN191" s="14" t="s">
        <v>205</v>
      </c>
      <c r="AO191" s="14" t="s">
        <v>94</v>
      </c>
      <c r="AP191" s="15" t="s">
        <v>80</v>
      </c>
      <c r="AQ191" s="15" t="s">
        <v>77</v>
      </c>
      <c r="AR191" s="15" t="s">
        <v>80</v>
      </c>
      <c r="AS191" s="15" t="s">
        <v>77</v>
      </c>
      <c r="AT191" s="15" t="s">
        <v>77</v>
      </c>
      <c r="AU191" s="15" t="s">
        <v>77</v>
      </c>
      <c r="AV191" s="14" t="s">
        <v>77</v>
      </c>
      <c r="AW191" s="3">
        <f t="shared" si="29"/>
        <v>70</v>
      </c>
      <c r="AX191" s="71" t="s">
        <v>69</v>
      </c>
      <c r="AY191" s="74">
        <f t="shared" ref="AY191" si="38">IFERROR(((SUMIF(AO191:AO200,"Correctivo",AW191:AW200))+(SUMIF(AO191:AO200,"Detectivo",AW191:AW200)))/(COUNTIF(AO191:AO200,"Correctivo")+COUNTIF(AO191:AO200,"Detectivo")),0)</f>
        <v>70</v>
      </c>
      <c r="AZ191" s="77">
        <f>IF(AY196&lt;=50,L191,IF(AND(AY196&gt;50,AY196&lt;=75,L191&gt;1),L191-1,IF(AND(AY196&gt;75,L191&gt;2),L191-2,IF(AND(AY196&gt;75,L191=2),L191-1,1))))</f>
        <v>2</v>
      </c>
      <c r="BA191" s="78" t="str">
        <f>IF(AZ191=1,"Rara vez
No se ha presentado en los últimos 5 años",IF(AZ191=2,"Improbable
Se presentó una vez en los últimos 5 años",IF(AZ191=3,"Posible
Se presentó una vez en los últimos 2 años",IF(AZ191=4,"Probable
Se presento una vez en el último año",IF(AZ191=5,"Casi seguro
Se ha presentado más de una vez al año","← 
Definir el nivel de probabilidad")))))</f>
        <v>Improbable
Se presentó una vez en los últimos 5 años</v>
      </c>
      <c r="BB191" s="81">
        <f>IF(AY191&lt;=50,AH191,IF(AND(AY191&lt;=75,AH191=10),AH191-5,IF(AND(AY191&lt;=75,AH191=20),AH191-10,IF(AND(AY191&lt;=100,AH191=20),AH191-15,IF(AND(AY191&lt;=100,AH191=10),AH191-5,5)))))</f>
        <v>10</v>
      </c>
      <c r="BC191" s="78" t="str">
        <f>IF(BB191&lt;=5,"Moderado",IF(AND(BB191&gt;5,BB191&lt;=11),"Mayor",IF(BB191&gt;11,"Catastrófico","Responder las preguntas que se encuentran en los numerales del 1 al 18")))</f>
        <v>Mayor</v>
      </c>
      <c r="BD191" s="84">
        <f>BB191*AZ191</f>
        <v>20</v>
      </c>
      <c r="BE191" s="70" t="str">
        <f>IF(BD191&lt;=10,"Baja",IF(AND(BD191&gt;10,BD191&lt;=25),"Moderada",IF(AND(BD191&gt;25,BD191&lt;=50),"Alta",IF(BD191&gt;50,"Extrema",""))))</f>
        <v>Moderada</v>
      </c>
      <c r="BF191" s="85" t="str">
        <f>IF(BE191="Baja","Tratamiento: eliminarse o reducirse fácilmente con los controles establecidos en la entidad.",IF(OR(BE191="Moderada",BE191="Alta"),"Tratamiento: llevar los riesgos a la Zona de Riesgo Baja o eliminarlo",IF(BE191="Extrema","Tratamiento: requieren de un tratamiento prioritario. Se deben implementar los controles orientados a reducir la posibilidad de ocurrencia del riesgo o disminuir el impacto de sus efectos y tomar las medidas de protección.",0)))</f>
        <v>Tratamiento: llevar los riesgos a la Zona de Riesgo Baja o eliminarlo</v>
      </c>
      <c r="BG191" s="86"/>
      <c r="BH191" s="86"/>
    </row>
    <row r="192" spans="2:60" ht="103.5" customHeight="1" x14ac:dyDescent="0.25">
      <c r="B192" s="87"/>
      <c r="C192" s="86"/>
      <c r="D192" s="86"/>
      <c r="E192" s="86"/>
      <c r="F192" s="86"/>
      <c r="G192" s="86"/>
      <c r="H192" s="86"/>
      <c r="I192" s="103"/>
      <c r="J192" s="105"/>
      <c r="K192" s="108"/>
      <c r="L192" s="111"/>
      <c r="M192" s="79"/>
      <c r="N192" s="86"/>
      <c r="O192" s="86"/>
      <c r="P192" s="86"/>
      <c r="Q192" s="86"/>
      <c r="R192" s="86"/>
      <c r="S192" s="86"/>
      <c r="T192" s="86"/>
      <c r="U192" s="86"/>
      <c r="V192" s="86"/>
      <c r="W192" s="86"/>
      <c r="X192" s="86"/>
      <c r="Y192" s="86"/>
      <c r="Z192" s="86"/>
      <c r="AA192" s="86"/>
      <c r="AB192" s="86"/>
      <c r="AC192" s="86"/>
      <c r="AD192" s="86"/>
      <c r="AE192" s="86"/>
      <c r="AF192" s="99"/>
      <c r="AG192" s="79"/>
      <c r="AH192" s="85"/>
      <c r="AI192" s="101"/>
      <c r="AJ192" s="70"/>
      <c r="AK192" s="2">
        <v>2</v>
      </c>
      <c r="AL192" s="21" t="s">
        <v>203</v>
      </c>
      <c r="AM192" s="14" t="s">
        <v>204</v>
      </c>
      <c r="AN192" s="16" t="s">
        <v>205</v>
      </c>
      <c r="AO192" s="16" t="s">
        <v>114</v>
      </c>
      <c r="AP192" s="16" t="s">
        <v>80</v>
      </c>
      <c r="AQ192" s="16" t="s">
        <v>77</v>
      </c>
      <c r="AR192" s="16" t="s">
        <v>80</v>
      </c>
      <c r="AS192" s="16" t="s">
        <v>77</v>
      </c>
      <c r="AT192" s="16" t="s">
        <v>77</v>
      </c>
      <c r="AU192" s="16" t="s">
        <v>77</v>
      </c>
      <c r="AV192" s="16" t="s">
        <v>77</v>
      </c>
      <c r="AW192" s="4">
        <f t="shared" si="29"/>
        <v>70</v>
      </c>
      <c r="AX192" s="72"/>
      <c r="AY192" s="75"/>
      <c r="AZ192" s="77"/>
      <c r="BA192" s="79"/>
      <c r="BB192" s="82"/>
      <c r="BC192" s="79"/>
      <c r="BD192" s="84"/>
      <c r="BE192" s="70"/>
      <c r="BF192" s="85"/>
      <c r="BG192" s="86"/>
      <c r="BH192" s="86"/>
    </row>
    <row r="193" spans="2:60" ht="22.5" customHeight="1" x14ac:dyDescent="0.25">
      <c r="B193" s="87"/>
      <c r="C193" s="86"/>
      <c r="D193" s="86"/>
      <c r="E193" s="86"/>
      <c r="F193" s="86"/>
      <c r="G193" s="86"/>
      <c r="H193" s="86"/>
      <c r="I193" s="103"/>
      <c r="J193" s="105"/>
      <c r="K193" s="108"/>
      <c r="L193" s="111"/>
      <c r="M193" s="79"/>
      <c r="N193" s="86"/>
      <c r="O193" s="86"/>
      <c r="P193" s="86"/>
      <c r="Q193" s="86"/>
      <c r="R193" s="86"/>
      <c r="S193" s="86"/>
      <c r="T193" s="86"/>
      <c r="U193" s="86"/>
      <c r="V193" s="86"/>
      <c r="W193" s="86"/>
      <c r="X193" s="86"/>
      <c r="Y193" s="86"/>
      <c r="Z193" s="86"/>
      <c r="AA193" s="86"/>
      <c r="AB193" s="86"/>
      <c r="AC193" s="86"/>
      <c r="AD193" s="86"/>
      <c r="AE193" s="86"/>
      <c r="AF193" s="99"/>
      <c r="AG193" s="79"/>
      <c r="AH193" s="85"/>
      <c r="AI193" s="101"/>
      <c r="AJ193" s="70"/>
      <c r="AK193" s="2">
        <v>3</v>
      </c>
      <c r="AL193" s="21" t="s">
        <v>70</v>
      </c>
      <c r="AM193" s="16"/>
      <c r="AN193" s="16"/>
      <c r="AO193" s="16"/>
      <c r="AP193" s="16"/>
      <c r="AQ193" s="16"/>
      <c r="AR193" s="16"/>
      <c r="AS193" s="16"/>
      <c r="AT193" s="16"/>
      <c r="AU193" s="16"/>
      <c r="AV193" s="16"/>
      <c r="AW193" s="4">
        <f t="shared" si="29"/>
        <v>0</v>
      </c>
      <c r="AX193" s="72"/>
      <c r="AY193" s="75"/>
      <c r="AZ193" s="77"/>
      <c r="BA193" s="79"/>
      <c r="BB193" s="82"/>
      <c r="BC193" s="79"/>
      <c r="BD193" s="84"/>
      <c r="BE193" s="70"/>
      <c r="BF193" s="85"/>
      <c r="BG193" s="86"/>
      <c r="BH193" s="86"/>
    </row>
    <row r="194" spans="2:60" ht="22.5" customHeight="1" x14ac:dyDescent="0.25">
      <c r="B194" s="87"/>
      <c r="C194" s="86"/>
      <c r="D194" s="86"/>
      <c r="E194" s="86"/>
      <c r="F194" s="86"/>
      <c r="G194" s="86"/>
      <c r="H194" s="86"/>
      <c r="I194" s="103"/>
      <c r="J194" s="105"/>
      <c r="K194" s="108"/>
      <c r="L194" s="111"/>
      <c r="M194" s="79"/>
      <c r="N194" s="86"/>
      <c r="O194" s="86"/>
      <c r="P194" s="86"/>
      <c r="Q194" s="86"/>
      <c r="R194" s="86"/>
      <c r="S194" s="86"/>
      <c r="T194" s="86"/>
      <c r="U194" s="86"/>
      <c r="V194" s="86"/>
      <c r="W194" s="86"/>
      <c r="X194" s="86"/>
      <c r="Y194" s="86"/>
      <c r="Z194" s="86"/>
      <c r="AA194" s="86"/>
      <c r="AB194" s="86"/>
      <c r="AC194" s="86"/>
      <c r="AD194" s="86"/>
      <c r="AE194" s="86"/>
      <c r="AF194" s="99"/>
      <c r="AG194" s="79"/>
      <c r="AH194" s="85"/>
      <c r="AI194" s="101"/>
      <c r="AJ194" s="70"/>
      <c r="AK194" s="2">
        <v>4</v>
      </c>
      <c r="AL194" s="21" t="s">
        <v>70</v>
      </c>
      <c r="AM194" s="16"/>
      <c r="AN194" s="16"/>
      <c r="AO194" s="16"/>
      <c r="AP194" s="16"/>
      <c r="AQ194" s="16"/>
      <c r="AR194" s="16"/>
      <c r="AS194" s="16"/>
      <c r="AT194" s="16"/>
      <c r="AU194" s="16"/>
      <c r="AV194" s="16"/>
      <c r="AW194" s="4">
        <f t="shared" si="29"/>
        <v>0</v>
      </c>
      <c r="AX194" s="72"/>
      <c r="AY194" s="75"/>
      <c r="AZ194" s="77"/>
      <c r="BA194" s="79"/>
      <c r="BB194" s="82"/>
      <c r="BC194" s="79"/>
      <c r="BD194" s="84"/>
      <c r="BE194" s="70"/>
      <c r="BF194" s="85"/>
      <c r="BG194" s="86"/>
      <c r="BH194" s="86"/>
    </row>
    <row r="195" spans="2:60" ht="22.5" customHeight="1" x14ac:dyDescent="0.25">
      <c r="B195" s="87"/>
      <c r="C195" s="86"/>
      <c r="D195" s="86"/>
      <c r="E195" s="86"/>
      <c r="F195" s="86"/>
      <c r="G195" s="86"/>
      <c r="H195" s="86"/>
      <c r="I195" s="103"/>
      <c r="J195" s="105"/>
      <c r="K195" s="108"/>
      <c r="L195" s="111"/>
      <c r="M195" s="79"/>
      <c r="N195" s="86"/>
      <c r="O195" s="86"/>
      <c r="P195" s="86"/>
      <c r="Q195" s="86"/>
      <c r="R195" s="86"/>
      <c r="S195" s="86"/>
      <c r="T195" s="86"/>
      <c r="U195" s="86"/>
      <c r="V195" s="86"/>
      <c r="W195" s="86"/>
      <c r="X195" s="86"/>
      <c r="Y195" s="86"/>
      <c r="Z195" s="86"/>
      <c r="AA195" s="86"/>
      <c r="AB195" s="86"/>
      <c r="AC195" s="86"/>
      <c r="AD195" s="86"/>
      <c r="AE195" s="86"/>
      <c r="AF195" s="99"/>
      <c r="AG195" s="79"/>
      <c r="AH195" s="85"/>
      <c r="AI195" s="101"/>
      <c r="AJ195" s="70"/>
      <c r="AK195" s="2">
        <v>5</v>
      </c>
      <c r="AL195" s="21" t="s">
        <v>70</v>
      </c>
      <c r="AM195" s="16"/>
      <c r="AN195" s="16"/>
      <c r="AO195" s="16"/>
      <c r="AP195" s="16"/>
      <c r="AQ195" s="16"/>
      <c r="AR195" s="16"/>
      <c r="AS195" s="16"/>
      <c r="AT195" s="16"/>
      <c r="AU195" s="16"/>
      <c r="AV195" s="16"/>
      <c r="AW195" s="4">
        <f t="shared" si="29"/>
        <v>0</v>
      </c>
      <c r="AX195" s="73"/>
      <c r="AY195" s="76"/>
      <c r="AZ195" s="77"/>
      <c r="BA195" s="79"/>
      <c r="BB195" s="82"/>
      <c r="BC195" s="79"/>
      <c r="BD195" s="84"/>
      <c r="BE195" s="70"/>
      <c r="BF195" s="85"/>
      <c r="BG195" s="86"/>
      <c r="BH195" s="86"/>
    </row>
    <row r="196" spans="2:60" ht="22.5" customHeight="1" x14ac:dyDescent="0.25">
      <c r="B196" s="87"/>
      <c r="C196" s="86"/>
      <c r="D196" s="86"/>
      <c r="E196" s="86"/>
      <c r="F196" s="86"/>
      <c r="G196" s="86"/>
      <c r="H196" s="86"/>
      <c r="I196" s="103"/>
      <c r="J196" s="105"/>
      <c r="K196" s="108"/>
      <c r="L196" s="111"/>
      <c r="M196" s="79"/>
      <c r="N196" s="86"/>
      <c r="O196" s="86"/>
      <c r="P196" s="86"/>
      <c r="Q196" s="86"/>
      <c r="R196" s="86"/>
      <c r="S196" s="86"/>
      <c r="T196" s="86"/>
      <c r="U196" s="86"/>
      <c r="V196" s="86"/>
      <c r="W196" s="86"/>
      <c r="X196" s="86"/>
      <c r="Y196" s="86"/>
      <c r="Z196" s="86"/>
      <c r="AA196" s="86"/>
      <c r="AB196" s="86"/>
      <c r="AC196" s="86"/>
      <c r="AD196" s="86"/>
      <c r="AE196" s="86"/>
      <c r="AF196" s="99"/>
      <c r="AG196" s="79"/>
      <c r="AH196" s="85"/>
      <c r="AI196" s="101"/>
      <c r="AJ196" s="70"/>
      <c r="AK196" s="2">
        <v>6</v>
      </c>
      <c r="AL196" s="21" t="s">
        <v>70</v>
      </c>
      <c r="AM196" s="16"/>
      <c r="AN196" s="16"/>
      <c r="AO196" s="16"/>
      <c r="AP196" s="16"/>
      <c r="AQ196" s="16"/>
      <c r="AR196" s="16"/>
      <c r="AS196" s="16"/>
      <c r="AT196" s="16"/>
      <c r="AU196" s="16"/>
      <c r="AV196" s="16"/>
      <c r="AW196" s="4">
        <f t="shared" si="29"/>
        <v>0</v>
      </c>
      <c r="AX196" s="71" t="s">
        <v>68</v>
      </c>
      <c r="AY196" s="74">
        <f t="shared" ref="AY196" si="39">IFERROR(SUMIF(AO191:AO200,"Preventivo",AW191:AW200)/COUNTIF(AO191:AO200,"Preventivo"),0)</f>
        <v>70</v>
      </c>
      <c r="AZ196" s="77"/>
      <c r="BA196" s="79"/>
      <c r="BB196" s="82"/>
      <c r="BC196" s="79"/>
      <c r="BD196" s="84"/>
      <c r="BE196" s="70"/>
      <c r="BF196" s="85"/>
      <c r="BG196" s="86"/>
      <c r="BH196" s="86"/>
    </row>
    <row r="197" spans="2:60" ht="22.5" customHeight="1" x14ac:dyDescent="0.25">
      <c r="B197" s="87"/>
      <c r="C197" s="86"/>
      <c r="D197" s="86"/>
      <c r="E197" s="86"/>
      <c r="F197" s="86"/>
      <c r="G197" s="86"/>
      <c r="H197" s="86"/>
      <c r="I197" s="103"/>
      <c r="J197" s="105"/>
      <c r="K197" s="108"/>
      <c r="L197" s="111"/>
      <c r="M197" s="79"/>
      <c r="N197" s="86"/>
      <c r="O197" s="86"/>
      <c r="P197" s="86"/>
      <c r="Q197" s="86"/>
      <c r="R197" s="86"/>
      <c r="S197" s="86"/>
      <c r="T197" s="86"/>
      <c r="U197" s="86"/>
      <c r="V197" s="86"/>
      <c r="W197" s="86"/>
      <c r="X197" s="86"/>
      <c r="Y197" s="86"/>
      <c r="Z197" s="86"/>
      <c r="AA197" s="86"/>
      <c r="AB197" s="86"/>
      <c r="AC197" s="86"/>
      <c r="AD197" s="86"/>
      <c r="AE197" s="86"/>
      <c r="AF197" s="99"/>
      <c r="AG197" s="79"/>
      <c r="AH197" s="85"/>
      <c r="AI197" s="101"/>
      <c r="AJ197" s="70"/>
      <c r="AK197" s="2">
        <v>7</v>
      </c>
      <c r="AL197" s="21" t="s">
        <v>70</v>
      </c>
      <c r="AM197" s="16"/>
      <c r="AN197" s="16"/>
      <c r="AO197" s="16"/>
      <c r="AP197" s="16"/>
      <c r="AQ197" s="16"/>
      <c r="AR197" s="16"/>
      <c r="AS197" s="16"/>
      <c r="AT197" s="16"/>
      <c r="AU197" s="16"/>
      <c r="AV197" s="16"/>
      <c r="AW197" s="4">
        <f t="shared" si="29"/>
        <v>0</v>
      </c>
      <c r="AX197" s="72"/>
      <c r="AY197" s="75"/>
      <c r="AZ197" s="77"/>
      <c r="BA197" s="79"/>
      <c r="BB197" s="82"/>
      <c r="BC197" s="79"/>
      <c r="BD197" s="84"/>
      <c r="BE197" s="70"/>
      <c r="BF197" s="85"/>
      <c r="BG197" s="86"/>
      <c r="BH197" s="86"/>
    </row>
    <row r="198" spans="2:60" ht="22.5" customHeight="1" x14ac:dyDescent="0.25">
      <c r="B198" s="87"/>
      <c r="C198" s="86"/>
      <c r="D198" s="86"/>
      <c r="E198" s="86"/>
      <c r="F198" s="86"/>
      <c r="G198" s="86"/>
      <c r="H198" s="86"/>
      <c r="I198" s="103"/>
      <c r="J198" s="105"/>
      <c r="K198" s="108"/>
      <c r="L198" s="111"/>
      <c r="M198" s="79"/>
      <c r="N198" s="86"/>
      <c r="O198" s="86"/>
      <c r="P198" s="86"/>
      <c r="Q198" s="86"/>
      <c r="R198" s="86"/>
      <c r="S198" s="86"/>
      <c r="T198" s="86"/>
      <c r="U198" s="86"/>
      <c r="V198" s="86"/>
      <c r="W198" s="86"/>
      <c r="X198" s="86"/>
      <c r="Y198" s="86"/>
      <c r="Z198" s="86"/>
      <c r="AA198" s="86"/>
      <c r="AB198" s="86"/>
      <c r="AC198" s="86"/>
      <c r="AD198" s="86"/>
      <c r="AE198" s="86"/>
      <c r="AF198" s="99"/>
      <c r="AG198" s="79"/>
      <c r="AH198" s="85"/>
      <c r="AI198" s="101"/>
      <c r="AJ198" s="70"/>
      <c r="AK198" s="2">
        <v>8</v>
      </c>
      <c r="AL198" s="21" t="s">
        <v>70</v>
      </c>
      <c r="AM198" s="16"/>
      <c r="AN198" s="16"/>
      <c r="AO198" s="16"/>
      <c r="AP198" s="16"/>
      <c r="AQ198" s="16"/>
      <c r="AR198" s="16"/>
      <c r="AS198" s="16"/>
      <c r="AT198" s="16"/>
      <c r="AU198" s="16"/>
      <c r="AV198" s="16"/>
      <c r="AW198" s="4">
        <f t="shared" si="29"/>
        <v>0</v>
      </c>
      <c r="AX198" s="72"/>
      <c r="AY198" s="75"/>
      <c r="AZ198" s="77"/>
      <c r="BA198" s="79"/>
      <c r="BB198" s="82"/>
      <c r="BC198" s="79"/>
      <c r="BD198" s="84"/>
      <c r="BE198" s="70"/>
      <c r="BF198" s="85"/>
      <c r="BG198" s="86"/>
      <c r="BH198" s="86"/>
    </row>
    <row r="199" spans="2:60" ht="22.5" customHeight="1" x14ac:dyDescent="0.25">
      <c r="B199" s="87"/>
      <c r="C199" s="86"/>
      <c r="D199" s="86"/>
      <c r="E199" s="86"/>
      <c r="F199" s="86"/>
      <c r="G199" s="86"/>
      <c r="H199" s="86"/>
      <c r="I199" s="103"/>
      <c r="J199" s="105"/>
      <c r="K199" s="108"/>
      <c r="L199" s="111"/>
      <c r="M199" s="79"/>
      <c r="N199" s="86"/>
      <c r="O199" s="86"/>
      <c r="P199" s="86"/>
      <c r="Q199" s="86"/>
      <c r="R199" s="86"/>
      <c r="S199" s="86"/>
      <c r="T199" s="86"/>
      <c r="U199" s="86"/>
      <c r="V199" s="86"/>
      <c r="W199" s="86"/>
      <c r="X199" s="86"/>
      <c r="Y199" s="86"/>
      <c r="Z199" s="86"/>
      <c r="AA199" s="86"/>
      <c r="AB199" s="86"/>
      <c r="AC199" s="86"/>
      <c r="AD199" s="86"/>
      <c r="AE199" s="86"/>
      <c r="AF199" s="99"/>
      <c r="AG199" s="79"/>
      <c r="AH199" s="85"/>
      <c r="AI199" s="101"/>
      <c r="AJ199" s="70"/>
      <c r="AK199" s="2">
        <v>9</v>
      </c>
      <c r="AL199" s="21" t="s">
        <v>70</v>
      </c>
      <c r="AM199" s="16"/>
      <c r="AN199" s="16"/>
      <c r="AO199" s="16"/>
      <c r="AP199" s="16"/>
      <c r="AQ199" s="16"/>
      <c r="AR199" s="16"/>
      <c r="AS199" s="16"/>
      <c r="AT199" s="16"/>
      <c r="AU199" s="16"/>
      <c r="AV199" s="16"/>
      <c r="AW199" s="4">
        <f t="shared" si="29"/>
        <v>0</v>
      </c>
      <c r="AX199" s="72"/>
      <c r="AY199" s="75"/>
      <c r="AZ199" s="77"/>
      <c r="BA199" s="79"/>
      <c r="BB199" s="82"/>
      <c r="BC199" s="79"/>
      <c r="BD199" s="84"/>
      <c r="BE199" s="70"/>
      <c r="BF199" s="85"/>
      <c r="BG199" s="86"/>
      <c r="BH199" s="86"/>
    </row>
    <row r="200" spans="2:60" ht="22.5" customHeight="1" x14ac:dyDescent="0.25">
      <c r="B200" s="87"/>
      <c r="C200" s="86"/>
      <c r="D200" s="86"/>
      <c r="E200" s="86"/>
      <c r="F200" s="86"/>
      <c r="G200" s="86"/>
      <c r="H200" s="86"/>
      <c r="I200" s="103"/>
      <c r="J200" s="106"/>
      <c r="K200" s="109"/>
      <c r="L200" s="112"/>
      <c r="M200" s="80"/>
      <c r="N200" s="86"/>
      <c r="O200" s="86"/>
      <c r="P200" s="86"/>
      <c r="Q200" s="86"/>
      <c r="R200" s="86"/>
      <c r="S200" s="86"/>
      <c r="T200" s="86"/>
      <c r="U200" s="86"/>
      <c r="V200" s="86"/>
      <c r="W200" s="86"/>
      <c r="X200" s="86"/>
      <c r="Y200" s="86"/>
      <c r="Z200" s="86"/>
      <c r="AA200" s="86"/>
      <c r="AB200" s="86"/>
      <c r="AC200" s="86"/>
      <c r="AD200" s="86"/>
      <c r="AE200" s="86"/>
      <c r="AF200" s="100"/>
      <c r="AG200" s="80"/>
      <c r="AH200" s="85"/>
      <c r="AI200" s="101"/>
      <c r="AJ200" s="70"/>
      <c r="AK200" s="19">
        <v>10</v>
      </c>
      <c r="AL200" s="22" t="s">
        <v>70</v>
      </c>
      <c r="AM200" s="17"/>
      <c r="AN200" s="17"/>
      <c r="AO200" s="17"/>
      <c r="AP200" s="17"/>
      <c r="AQ200" s="17"/>
      <c r="AR200" s="17"/>
      <c r="AS200" s="17"/>
      <c r="AT200" s="17"/>
      <c r="AU200" s="17"/>
      <c r="AV200" s="17"/>
      <c r="AW200" s="5">
        <f t="shared" si="29"/>
        <v>0</v>
      </c>
      <c r="AX200" s="73"/>
      <c r="AY200" s="76"/>
      <c r="AZ200" s="77"/>
      <c r="BA200" s="80"/>
      <c r="BB200" s="83"/>
      <c r="BC200" s="80"/>
      <c r="BD200" s="84"/>
      <c r="BE200" s="70"/>
      <c r="BF200" s="85"/>
      <c r="BG200" s="86"/>
      <c r="BH200" s="86"/>
    </row>
    <row r="201" spans="2:60" ht="22.5" customHeight="1" x14ac:dyDescent="0.25">
      <c r="B201" s="102" t="s">
        <v>26</v>
      </c>
      <c r="C201" s="86" t="s">
        <v>206</v>
      </c>
      <c r="D201" s="86" t="s">
        <v>207</v>
      </c>
      <c r="E201" s="86" t="s">
        <v>77</v>
      </c>
      <c r="F201" s="86" t="s">
        <v>77</v>
      </c>
      <c r="G201" s="86" t="s">
        <v>77</v>
      </c>
      <c r="H201" s="86" t="s">
        <v>77</v>
      </c>
      <c r="I201" s="103" t="str">
        <f>IF(AND((E201="SI"),(F201="SI"),(G201="SI"),(H201="SI")),"Si es Riesgo de Corrupción","No es Riesgo de Corrupción")</f>
        <v>Si es Riesgo de Corrupción</v>
      </c>
      <c r="J201" s="104" t="s">
        <v>208</v>
      </c>
      <c r="K201" s="107" t="s">
        <v>209</v>
      </c>
      <c r="L201" s="110" t="s">
        <v>53</v>
      </c>
      <c r="M201" s="78" t="str">
        <f>IF(L201=1,"Rara vez
No se ha presentado en los últimos 5 años",IF(L201=2,"Improbable
Se presentó una vez en los últimos 5 años",IF(L201=3,"Posible
Se presentó una vez en los últimos 2 años",IF(L201=4,"Probable
Se presento una vez en el último año",IF(L201=5,"Casi seguro
Se ha presentado más de una vez al año","← 
Definir el nivel de probabilidad")))))</f>
        <v>← 
Definir el nivel de probabilidad</v>
      </c>
      <c r="N201" s="86"/>
      <c r="O201" s="86"/>
      <c r="P201" s="86"/>
      <c r="Q201" s="86"/>
      <c r="R201" s="86"/>
      <c r="S201" s="86"/>
      <c r="T201" s="86"/>
      <c r="U201" s="86"/>
      <c r="V201" s="86"/>
      <c r="W201" s="86"/>
      <c r="X201" s="86"/>
      <c r="Y201" s="86"/>
      <c r="Z201" s="86"/>
      <c r="AA201" s="86"/>
      <c r="AB201" s="86"/>
      <c r="AC201" s="86"/>
      <c r="AD201" s="86"/>
      <c r="AE201" s="86"/>
      <c r="AF201" s="98">
        <f>COUNTIF(N201:AE210,"SI")</f>
        <v>0</v>
      </c>
      <c r="AG201" s="78" t="str">
        <f>IF(AF201&lt;=5,"Moderado",IF(AND(AF201&gt;5,AF201&lt;=11),"Mayor",IF(AF201&gt;11,"Catastrófico","Responder las preguntas que se encuentran en los numerales del 1 al 18")))</f>
        <v>Moderado</v>
      </c>
      <c r="AH201" s="85">
        <f>IF(AG201="Moderado",5,IF(AG201="Mayor",10,IF(AG201="Catastrófico",20,"Responder las preguntas que se encuentran en los numerales del 1 al 18")))</f>
        <v>5</v>
      </c>
      <c r="AI201" s="101" t="e">
        <f>AH201*L201</f>
        <v>#VALUE!</v>
      </c>
      <c r="AJ201" s="70" t="e">
        <f>IF(AI201&lt;=10,"Baja",IF(AND(AI201&gt;10,AI201&lt;=25),"Moderada",IF(AND(AI201&gt;25,AI201&lt;=50),"Alta",IF(AI201&gt;50,"Extrema",""))))</f>
        <v>#VALUE!</v>
      </c>
      <c r="AK201" s="1">
        <v>1</v>
      </c>
      <c r="AL201" s="13" t="s">
        <v>70</v>
      </c>
      <c r="AM201" s="14"/>
      <c r="AN201" s="14"/>
      <c r="AO201" s="14"/>
      <c r="AP201" s="15"/>
      <c r="AQ201" s="15"/>
      <c r="AR201" s="15"/>
      <c r="AS201" s="15"/>
      <c r="AT201" s="15"/>
      <c r="AU201" s="15"/>
      <c r="AV201" s="14"/>
      <c r="AW201" s="3">
        <f t="shared" si="29"/>
        <v>0</v>
      </c>
      <c r="AX201" s="71" t="s">
        <v>69</v>
      </c>
      <c r="AY201" s="74">
        <f t="shared" ref="AY201" si="40">IFERROR(((SUMIF(AO201:AO210,"Correctivo",AW201:AW210))+(SUMIF(AO201:AO210,"Detectivo",AW201:AW210)))/(COUNTIF(AO201:AO210,"Correctivo")+COUNTIF(AO201:AO210,"Detectivo")),0)</f>
        <v>0</v>
      </c>
      <c r="AZ201" s="77" t="str">
        <f>IF(AY206&lt;=50,L201,IF(AND(AY206&gt;50,AY206&lt;=75,L201&gt;1),L201-1,IF(AND(AY206&gt;75,L201&gt;2),L201-2,IF(AND(AY206&gt;75,L201=2),L201-1,1))))</f>
        <v>-</v>
      </c>
      <c r="BA201" s="78" t="str">
        <f>IF(AZ201=1,"Rara vez
No se ha presentado en los últimos 5 años",IF(AZ201=2,"Improbable
Se presentó una vez en los últimos 5 años",IF(AZ201=3,"Posible
Se presentó una vez en los últimos 2 años",IF(AZ201=4,"Probable
Se presento una vez en el último año",IF(AZ201=5,"Casi seguro
Se ha presentado más de una vez al año","← 
Definir el nivel de probabilidad")))))</f>
        <v>← 
Definir el nivel de probabilidad</v>
      </c>
      <c r="BB201" s="81">
        <f>IF(AY201&lt;=50,AH201,IF(AND(AY201&lt;=75,AH201=10),AH201-5,IF(AND(AY201&lt;=75,AH201=20),AH201-10,IF(AND(AY201&lt;=100,AH201=20),AH201-15,IF(AND(AY201&lt;=100,AH201=10),AH201-5,5)))))</f>
        <v>5</v>
      </c>
      <c r="BC201" s="78" t="str">
        <f>IF(BB201&lt;=5,"Moderado",IF(AND(BB201&gt;5,BB201&lt;=11),"Mayor",IF(BB201&gt;11,"Catastrófico","Responder las preguntas que se encuentran en los numerales del 1 al 18")))</f>
        <v>Moderado</v>
      </c>
      <c r="BD201" s="84" t="e">
        <f>BB201*AZ201</f>
        <v>#VALUE!</v>
      </c>
      <c r="BE201" s="70" t="e">
        <f>IF(BD201&lt;=10,"Baja",IF(AND(BD201&gt;10,BD201&lt;=25),"Moderada",IF(AND(BD201&gt;25,BD201&lt;=50),"Alta",IF(BD201&gt;50,"Extrema",""))))</f>
        <v>#VALUE!</v>
      </c>
      <c r="BF201" s="85" t="e">
        <f>IF(BE201="Baja","Tratamiento: eliminarse o reducirse fácilmente con los controles establecidos en la entidad.",IF(OR(BE201="Moderada",BE201="Alta"),"Tratamiento: llevar los riesgos a la Zona de Riesgo Baja o eliminarlo",IF(BE201="Extrema","Tratamiento: requieren de un tratamiento prioritario. Se deben implementar los controles orientados a reducir la posibilidad de ocurrencia del riesgo o disminuir el impacto de sus efectos y tomar las medidas de protección.",0)))</f>
        <v>#VALUE!</v>
      </c>
      <c r="BG201" s="86"/>
      <c r="BH201" s="86"/>
    </row>
    <row r="202" spans="2:60" ht="22.5" customHeight="1" x14ac:dyDescent="0.25">
      <c r="B202" s="102"/>
      <c r="C202" s="86"/>
      <c r="D202" s="86"/>
      <c r="E202" s="86"/>
      <c r="F202" s="86"/>
      <c r="G202" s="86"/>
      <c r="H202" s="86"/>
      <c r="I202" s="103"/>
      <c r="J202" s="105"/>
      <c r="K202" s="108"/>
      <c r="L202" s="111"/>
      <c r="M202" s="79"/>
      <c r="N202" s="86"/>
      <c r="O202" s="86"/>
      <c r="P202" s="86"/>
      <c r="Q202" s="86"/>
      <c r="R202" s="86"/>
      <c r="S202" s="86"/>
      <c r="T202" s="86"/>
      <c r="U202" s="86"/>
      <c r="V202" s="86"/>
      <c r="W202" s="86"/>
      <c r="X202" s="86"/>
      <c r="Y202" s="86"/>
      <c r="Z202" s="86"/>
      <c r="AA202" s="86"/>
      <c r="AB202" s="86"/>
      <c r="AC202" s="86"/>
      <c r="AD202" s="86"/>
      <c r="AE202" s="86"/>
      <c r="AF202" s="99"/>
      <c r="AG202" s="79"/>
      <c r="AH202" s="85"/>
      <c r="AI202" s="101"/>
      <c r="AJ202" s="70"/>
      <c r="AK202" s="2">
        <v>2</v>
      </c>
      <c r="AL202" s="21" t="s">
        <v>70</v>
      </c>
      <c r="AM202" s="16"/>
      <c r="AN202" s="16"/>
      <c r="AO202" s="16"/>
      <c r="AP202" s="16"/>
      <c r="AQ202" s="16"/>
      <c r="AR202" s="16"/>
      <c r="AS202" s="16"/>
      <c r="AT202" s="16"/>
      <c r="AU202" s="16"/>
      <c r="AV202" s="16"/>
      <c r="AW202" s="4">
        <f t="shared" si="29"/>
        <v>0</v>
      </c>
      <c r="AX202" s="72"/>
      <c r="AY202" s="75"/>
      <c r="AZ202" s="77"/>
      <c r="BA202" s="79"/>
      <c r="BB202" s="82"/>
      <c r="BC202" s="79"/>
      <c r="BD202" s="84"/>
      <c r="BE202" s="70"/>
      <c r="BF202" s="85"/>
      <c r="BG202" s="86"/>
      <c r="BH202" s="86"/>
    </row>
    <row r="203" spans="2:60" ht="22.5" customHeight="1" x14ac:dyDescent="0.25">
      <c r="B203" s="102"/>
      <c r="C203" s="86"/>
      <c r="D203" s="86"/>
      <c r="E203" s="86"/>
      <c r="F203" s="86"/>
      <c r="G203" s="86"/>
      <c r="H203" s="86"/>
      <c r="I203" s="103"/>
      <c r="J203" s="105"/>
      <c r="K203" s="108"/>
      <c r="L203" s="111"/>
      <c r="M203" s="79"/>
      <c r="N203" s="86"/>
      <c r="O203" s="86"/>
      <c r="P203" s="86"/>
      <c r="Q203" s="86"/>
      <c r="R203" s="86"/>
      <c r="S203" s="86"/>
      <c r="T203" s="86"/>
      <c r="U203" s="86"/>
      <c r="V203" s="86"/>
      <c r="W203" s="86"/>
      <c r="X203" s="86"/>
      <c r="Y203" s="86"/>
      <c r="Z203" s="86"/>
      <c r="AA203" s="86"/>
      <c r="AB203" s="86"/>
      <c r="AC203" s="86"/>
      <c r="AD203" s="86"/>
      <c r="AE203" s="86"/>
      <c r="AF203" s="99"/>
      <c r="AG203" s="79"/>
      <c r="AH203" s="85"/>
      <c r="AI203" s="101"/>
      <c r="AJ203" s="70"/>
      <c r="AK203" s="2">
        <v>3</v>
      </c>
      <c r="AL203" s="21" t="s">
        <v>70</v>
      </c>
      <c r="AM203" s="16"/>
      <c r="AN203" s="16"/>
      <c r="AO203" s="16"/>
      <c r="AP203" s="16"/>
      <c r="AQ203" s="16"/>
      <c r="AR203" s="16"/>
      <c r="AS203" s="16"/>
      <c r="AT203" s="16"/>
      <c r="AU203" s="16"/>
      <c r="AV203" s="16"/>
      <c r="AW203" s="4">
        <f t="shared" si="29"/>
        <v>0</v>
      </c>
      <c r="AX203" s="72"/>
      <c r="AY203" s="75"/>
      <c r="AZ203" s="77"/>
      <c r="BA203" s="79"/>
      <c r="BB203" s="82"/>
      <c r="BC203" s="79"/>
      <c r="BD203" s="84"/>
      <c r="BE203" s="70"/>
      <c r="BF203" s="85"/>
      <c r="BG203" s="86"/>
      <c r="BH203" s="86"/>
    </row>
    <row r="204" spans="2:60" ht="22.5" customHeight="1" x14ac:dyDescent="0.25">
      <c r="B204" s="102"/>
      <c r="C204" s="86"/>
      <c r="D204" s="86"/>
      <c r="E204" s="86"/>
      <c r="F204" s="86"/>
      <c r="G204" s="86"/>
      <c r="H204" s="86"/>
      <c r="I204" s="103"/>
      <c r="J204" s="105"/>
      <c r="K204" s="108"/>
      <c r="L204" s="111"/>
      <c r="M204" s="79"/>
      <c r="N204" s="86"/>
      <c r="O204" s="86"/>
      <c r="P204" s="86"/>
      <c r="Q204" s="86"/>
      <c r="R204" s="86"/>
      <c r="S204" s="86"/>
      <c r="T204" s="86"/>
      <c r="U204" s="86"/>
      <c r="V204" s="86"/>
      <c r="W204" s="86"/>
      <c r="X204" s="86"/>
      <c r="Y204" s="86"/>
      <c r="Z204" s="86"/>
      <c r="AA204" s="86"/>
      <c r="AB204" s="86"/>
      <c r="AC204" s="86"/>
      <c r="AD204" s="86"/>
      <c r="AE204" s="86"/>
      <c r="AF204" s="99"/>
      <c r="AG204" s="79"/>
      <c r="AH204" s="85"/>
      <c r="AI204" s="101"/>
      <c r="AJ204" s="70"/>
      <c r="AK204" s="2">
        <v>4</v>
      </c>
      <c r="AL204" s="21" t="s">
        <v>70</v>
      </c>
      <c r="AM204" s="16"/>
      <c r="AN204" s="16"/>
      <c r="AO204" s="16"/>
      <c r="AP204" s="16"/>
      <c r="AQ204" s="16"/>
      <c r="AR204" s="16"/>
      <c r="AS204" s="16"/>
      <c r="AT204" s="16"/>
      <c r="AU204" s="16"/>
      <c r="AV204" s="16"/>
      <c r="AW204" s="4">
        <f t="shared" si="29"/>
        <v>0</v>
      </c>
      <c r="AX204" s="72"/>
      <c r="AY204" s="75"/>
      <c r="AZ204" s="77"/>
      <c r="BA204" s="79"/>
      <c r="BB204" s="82"/>
      <c r="BC204" s="79"/>
      <c r="BD204" s="84"/>
      <c r="BE204" s="70"/>
      <c r="BF204" s="85"/>
      <c r="BG204" s="86"/>
      <c r="BH204" s="86"/>
    </row>
    <row r="205" spans="2:60" ht="22.5" customHeight="1" x14ac:dyDescent="0.25">
      <c r="B205" s="102"/>
      <c r="C205" s="86"/>
      <c r="D205" s="86"/>
      <c r="E205" s="86"/>
      <c r="F205" s="86"/>
      <c r="G205" s="86"/>
      <c r="H205" s="86"/>
      <c r="I205" s="103"/>
      <c r="J205" s="105"/>
      <c r="K205" s="108"/>
      <c r="L205" s="111"/>
      <c r="M205" s="79"/>
      <c r="N205" s="86"/>
      <c r="O205" s="86"/>
      <c r="P205" s="86"/>
      <c r="Q205" s="86"/>
      <c r="R205" s="86"/>
      <c r="S205" s="86"/>
      <c r="T205" s="86"/>
      <c r="U205" s="86"/>
      <c r="V205" s="86"/>
      <c r="W205" s="86"/>
      <c r="X205" s="86"/>
      <c r="Y205" s="86"/>
      <c r="Z205" s="86"/>
      <c r="AA205" s="86"/>
      <c r="AB205" s="86"/>
      <c r="AC205" s="86"/>
      <c r="AD205" s="86"/>
      <c r="AE205" s="86"/>
      <c r="AF205" s="99"/>
      <c r="AG205" s="79"/>
      <c r="AH205" s="85"/>
      <c r="AI205" s="101"/>
      <c r="AJ205" s="70"/>
      <c r="AK205" s="2">
        <v>5</v>
      </c>
      <c r="AL205" s="21" t="s">
        <v>70</v>
      </c>
      <c r="AM205" s="16"/>
      <c r="AN205" s="16"/>
      <c r="AO205" s="16"/>
      <c r="AP205" s="16"/>
      <c r="AQ205" s="16"/>
      <c r="AR205" s="16"/>
      <c r="AS205" s="16"/>
      <c r="AT205" s="16"/>
      <c r="AU205" s="16"/>
      <c r="AV205" s="16"/>
      <c r="AW205" s="4">
        <f t="shared" si="29"/>
        <v>0</v>
      </c>
      <c r="AX205" s="73"/>
      <c r="AY205" s="76"/>
      <c r="AZ205" s="77"/>
      <c r="BA205" s="79"/>
      <c r="BB205" s="82"/>
      <c r="BC205" s="79"/>
      <c r="BD205" s="84"/>
      <c r="BE205" s="70"/>
      <c r="BF205" s="85"/>
      <c r="BG205" s="86"/>
      <c r="BH205" s="86"/>
    </row>
    <row r="206" spans="2:60" ht="22.5" customHeight="1" x14ac:dyDescent="0.25">
      <c r="B206" s="102"/>
      <c r="C206" s="86"/>
      <c r="D206" s="86"/>
      <c r="E206" s="86"/>
      <c r="F206" s="86"/>
      <c r="G206" s="86"/>
      <c r="H206" s="86"/>
      <c r="I206" s="103"/>
      <c r="J206" s="105"/>
      <c r="K206" s="108"/>
      <c r="L206" s="111"/>
      <c r="M206" s="79"/>
      <c r="N206" s="86"/>
      <c r="O206" s="86"/>
      <c r="P206" s="86"/>
      <c r="Q206" s="86"/>
      <c r="R206" s="86"/>
      <c r="S206" s="86"/>
      <c r="T206" s="86"/>
      <c r="U206" s="86"/>
      <c r="V206" s="86"/>
      <c r="W206" s="86"/>
      <c r="X206" s="86"/>
      <c r="Y206" s="86"/>
      <c r="Z206" s="86"/>
      <c r="AA206" s="86"/>
      <c r="AB206" s="86"/>
      <c r="AC206" s="86"/>
      <c r="AD206" s="86"/>
      <c r="AE206" s="86"/>
      <c r="AF206" s="99"/>
      <c r="AG206" s="79"/>
      <c r="AH206" s="85"/>
      <c r="AI206" s="101"/>
      <c r="AJ206" s="70"/>
      <c r="AK206" s="2">
        <v>6</v>
      </c>
      <c r="AL206" s="21" t="s">
        <v>70</v>
      </c>
      <c r="AM206" s="16"/>
      <c r="AN206" s="16"/>
      <c r="AO206" s="16"/>
      <c r="AP206" s="16"/>
      <c r="AQ206" s="16"/>
      <c r="AR206" s="16"/>
      <c r="AS206" s="16"/>
      <c r="AT206" s="16"/>
      <c r="AU206" s="16"/>
      <c r="AV206" s="16"/>
      <c r="AW206" s="4">
        <f t="shared" si="29"/>
        <v>0</v>
      </c>
      <c r="AX206" s="71" t="s">
        <v>68</v>
      </c>
      <c r="AY206" s="74">
        <f t="shared" ref="AY206" si="41">IFERROR(SUMIF(AO201:AO210,"Preventivo",AW201:AW210)/COUNTIF(AO201:AO210,"Preventivo"),0)</f>
        <v>0</v>
      </c>
      <c r="AZ206" s="77"/>
      <c r="BA206" s="79"/>
      <c r="BB206" s="82"/>
      <c r="BC206" s="79"/>
      <c r="BD206" s="84"/>
      <c r="BE206" s="70"/>
      <c r="BF206" s="85"/>
      <c r="BG206" s="86"/>
      <c r="BH206" s="86"/>
    </row>
    <row r="207" spans="2:60" ht="22.5" customHeight="1" x14ac:dyDescent="0.25">
      <c r="B207" s="102"/>
      <c r="C207" s="86"/>
      <c r="D207" s="86"/>
      <c r="E207" s="86"/>
      <c r="F207" s="86"/>
      <c r="G207" s="86"/>
      <c r="H207" s="86"/>
      <c r="I207" s="103"/>
      <c r="J207" s="105"/>
      <c r="K207" s="108"/>
      <c r="L207" s="111"/>
      <c r="M207" s="79"/>
      <c r="N207" s="86"/>
      <c r="O207" s="86"/>
      <c r="P207" s="86"/>
      <c r="Q207" s="86"/>
      <c r="R207" s="86"/>
      <c r="S207" s="86"/>
      <c r="T207" s="86"/>
      <c r="U207" s="86"/>
      <c r="V207" s="86"/>
      <c r="W207" s="86"/>
      <c r="X207" s="86"/>
      <c r="Y207" s="86"/>
      <c r="Z207" s="86"/>
      <c r="AA207" s="86"/>
      <c r="AB207" s="86"/>
      <c r="AC207" s="86"/>
      <c r="AD207" s="86"/>
      <c r="AE207" s="86"/>
      <c r="AF207" s="99"/>
      <c r="AG207" s="79"/>
      <c r="AH207" s="85"/>
      <c r="AI207" s="101"/>
      <c r="AJ207" s="70"/>
      <c r="AK207" s="2">
        <v>7</v>
      </c>
      <c r="AL207" s="21" t="s">
        <v>70</v>
      </c>
      <c r="AM207" s="16"/>
      <c r="AN207" s="16"/>
      <c r="AO207" s="16"/>
      <c r="AP207" s="16"/>
      <c r="AQ207" s="16"/>
      <c r="AR207" s="16"/>
      <c r="AS207" s="16"/>
      <c r="AT207" s="16"/>
      <c r="AU207" s="16"/>
      <c r="AV207" s="16"/>
      <c r="AW207" s="4">
        <f t="shared" si="29"/>
        <v>0</v>
      </c>
      <c r="AX207" s="72"/>
      <c r="AY207" s="75"/>
      <c r="AZ207" s="77"/>
      <c r="BA207" s="79"/>
      <c r="BB207" s="82"/>
      <c r="BC207" s="79"/>
      <c r="BD207" s="84"/>
      <c r="BE207" s="70"/>
      <c r="BF207" s="85"/>
      <c r="BG207" s="86"/>
      <c r="BH207" s="86"/>
    </row>
    <row r="208" spans="2:60" ht="22.5" customHeight="1" x14ac:dyDescent="0.25">
      <c r="B208" s="102"/>
      <c r="C208" s="86"/>
      <c r="D208" s="86"/>
      <c r="E208" s="86"/>
      <c r="F208" s="86"/>
      <c r="G208" s="86"/>
      <c r="H208" s="86"/>
      <c r="I208" s="103"/>
      <c r="J208" s="105"/>
      <c r="K208" s="108"/>
      <c r="L208" s="111"/>
      <c r="M208" s="79"/>
      <c r="N208" s="86"/>
      <c r="O208" s="86"/>
      <c r="P208" s="86"/>
      <c r="Q208" s="86"/>
      <c r="R208" s="86"/>
      <c r="S208" s="86"/>
      <c r="T208" s="86"/>
      <c r="U208" s="86"/>
      <c r="V208" s="86"/>
      <c r="W208" s="86"/>
      <c r="X208" s="86"/>
      <c r="Y208" s="86"/>
      <c r="Z208" s="86"/>
      <c r="AA208" s="86"/>
      <c r="AB208" s="86"/>
      <c r="AC208" s="86"/>
      <c r="AD208" s="86"/>
      <c r="AE208" s="86"/>
      <c r="AF208" s="99"/>
      <c r="AG208" s="79"/>
      <c r="AH208" s="85"/>
      <c r="AI208" s="101"/>
      <c r="AJ208" s="70"/>
      <c r="AK208" s="2">
        <v>8</v>
      </c>
      <c r="AL208" s="21" t="s">
        <v>70</v>
      </c>
      <c r="AM208" s="16"/>
      <c r="AN208" s="16"/>
      <c r="AO208" s="16"/>
      <c r="AP208" s="16"/>
      <c r="AQ208" s="16"/>
      <c r="AR208" s="16"/>
      <c r="AS208" s="16"/>
      <c r="AT208" s="16"/>
      <c r="AU208" s="16"/>
      <c r="AV208" s="16"/>
      <c r="AW208" s="4">
        <f t="shared" si="29"/>
        <v>0</v>
      </c>
      <c r="AX208" s="72"/>
      <c r="AY208" s="75"/>
      <c r="AZ208" s="77"/>
      <c r="BA208" s="79"/>
      <c r="BB208" s="82"/>
      <c r="BC208" s="79"/>
      <c r="BD208" s="84"/>
      <c r="BE208" s="70"/>
      <c r="BF208" s="85"/>
      <c r="BG208" s="86"/>
      <c r="BH208" s="86"/>
    </row>
    <row r="209" spans="2:60" ht="22.5" customHeight="1" x14ac:dyDescent="0.25">
      <c r="B209" s="102"/>
      <c r="C209" s="86"/>
      <c r="D209" s="86"/>
      <c r="E209" s="86"/>
      <c r="F209" s="86"/>
      <c r="G209" s="86"/>
      <c r="H209" s="86"/>
      <c r="I209" s="103"/>
      <c r="J209" s="105"/>
      <c r="K209" s="108"/>
      <c r="L209" s="111"/>
      <c r="M209" s="79"/>
      <c r="N209" s="86"/>
      <c r="O209" s="86"/>
      <c r="P209" s="86"/>
      <c r="Q209" s="86"/>
      <c r="R209" s="86"/>
      <c r="S209" s="86"/>
      <c r="T209" s="86"/>
      <c r="U209" s="86"/>
      <c r="V209" s="86"/>
      <c r="W209" s="86"/>
      <c r="X209" s="86"/>
      <c r="Y209" s="86"/>
      <c r="Z209" s="86"/>
      <c r="AA209" s="86"/>
      <c r="AB209" s="86"/>
      <c r="AC209" s="86"/>
      <c r="AD209" s="86"/>
      <c r="AE209" s="86"/>
      <c r="AF209" s="99"/>
      <c r="AG209" s="79"/>
      <c r="AH209" s="85"/>
      <c r="AI209" s="101"/>
      <c r="AJ209" s="70"/>
      <c r="AK209" s="2">
        <v>9</v>
      </c>
      <c r="AL209" s="21" t="s">
        <v>70</v>
      </c>
      <c r="AM209" s="16"/>
      <c r="AN209" s="16"/>
      <c r="AO209" s="16"/>
      <c r="AP209" s="16"/>
      <c r="AQ209" s="16"/>
      <c r="AR209" s="16"/>
      <c r="AS209" s="16"/>
      <c r="AT209" s="16"/>
      <c r="AU209" s="16"/>
      <c r="AV209" s="16"/>
      <c r="AW209" s="4">
        <f t="shared" si="29"/>
        <v>0</v>
      </c>
      <c r="AX209" s="72"/>
      <c r="AY209" s="75"/>
      <c r="AZ209" s="77"/>
      <c r="BA209" s="79"/>
      <c r="BB209" s="82"/>
      <c r="BC209" s="79"/>
      <c r="BD209" s="84"/>
      <c r="BE209" s="70"/>
      <c r="BF209" s="85"/>
      <c r="BG209" s="86"/>
      <c r="BH209" s="86"/>
    </row>
    <row r="210" spans="2:60" ht="22.5" customHeight="1" x14ac:dyDescent="0.25">
      <c r="B210" s="102"/>
      <c r="C210" s="86"/>
      <c r="D210" s="86"/>
      <c r="E210" s="86"/>
      <c r="F210" s="86"/>
      <c r="G210" s="86"/>
      <c r="H210" s="86"/>
      <c r="I210" s="103"/>
      <c r="J210" s="106"/>
      <c r="K210" s="109"/>
      <c r="L210" s="112"/>
      <c r="M210" s="80"/>
      <c r="N210" s="86"/>
      <c r="O210" s="86"/>
      <c r="P210" s="86"/>
      <c r="Q210" s="86"/>
      <c r="R210" s="86"/>
      <c r="S210" s="86"/>
      <c r="T210" s="86"/>
      <c r="U210" s="86"/>
      <c r="V210" s="86"/>
      <c r="W210" s="86"/>
      <c r="X210" s="86"/>
      <c r="Y210" s="86"/>
      <c r="Z210" s="86"/>
      <c r="AA210" s="86"/>
      <c r="AB210" s="86"/>
      <c r="AC210" s="86"/>
      <c r="AD210" s="86"/>
      <c r="AE210" s="86"/>
      <c r="AF210" s="100"/>
      <c r="AG210" s="80"/>
      <c r="AH210" s="85"/>
      <c r="AI210" s="101"/>
      <c r="AJ210" s="70"/>
      <c r="AK210" s="19">
        <v>10</v>
      </c>
      <c r="AL210" s="22" t="s">
        <v>70</v>
      </c>
      <c r="AM210" s="17"/>
      <c r="AN210" s="17"/>
      <c r="AO210" s="17"/>
      <c r="AP210" s="17"/>
      <c r="AQ210" s="17"/>
      <c r="AR210" s="17"/>
      <c r="AS210" s="17"/>
      <c r="AT210" s="17"/>
      <c r="AU210" s="17"/>
      <c r="AV210" s="17"/>
      <c r="AW210" s="5">
        <f t="shared" si="29"/>
        <v>0</v>
      </c>
      <c r="AX210" s="73"/>
      <c r="AY210" s="76"/>
      <c r="AZ210" s="77"/>
      <c r="BA210" s="80"/>
      <c r="BB210" s="83"/>
      <c r="BC210" s="80"/>
      <c r="BD210" s="84"/>
      <c r="BE210" s="70"/>
      <c r="BF210" s="85"/>
      <c r="BG210" s="86"/>
      <c r="BH210" s="86"/>
    </row>
    <row r="211" spans="2:60" ht="22.5" customHeight="1" x14ac:dyDescent="0.25">
      <c r="B211" s="102" t="s">
        <v>38</v>
      </c>
      <c r="C211" s="86" t="s">
        <v>210</v>
      </c>
      <c r="D211" s="86" t="s">
        <v>211</v>
      </c>
      <c r="E211" s="86" t="s">
        <v>77</v>
      </c>
      <c r="F211" s="86" t="s">
        <v>77</v>
      </c>
      <c r="G211" s="86" t="s">
        <v>77</v>
      </c>
      <c r="H211" s="86" t="s">
        <v>77</v>
      </c>
      <c r="I211" s="103" t="str">
        <f>IF(AND((E211="SI"),(F211="SI"),(G211="SI"),(H211="SI")),"Si es Riesgo de Corrupción","No es Riesgo de Corrupción")</f>
        <v>Si es Riesgo de Corrupción</v>
      </c>
      <c r="J211" s="104" t="s">
        <v>212</v>
      </c>
      <c r="K211" s="107" t="s">
        <v>213</v>
      </c>
      <c r="L211" s="110" t="s">
        <v>53</v>
      </c>
      <c r="M211" s="78" t="str">
        <f>IF(L211=1,"Rara vez
No se ha presentado en los últimos 5 años",IF(L211=2,"Improbable
Se presentó una vez en los últimos 5 años",IF(L211=3,"Posible
Se presentó una vez en los últimos 2 años",IF(L211=4,"Probable
Se presento una vez en el último año",IF(L211=5,"Casi seguro
Se ha presentado más de una vez al año","← 
Definir el nivel de probabilidad")))))</f>
        <v>← 
Definir el nivel de probabilidad</v>
      </c>
      <c r="N211" s="86"/>
      <c r="O211" s="86"/>
      <c r="P211" s="86"/>
      <c r="Q211" s="86"/>
      <c r="R211" s="86"/>
      <c r="S211" s="86"/>
      <c r="T211" s="86"/>
      <c r="U211" s="86"/>
      <c r="V211" s="86"/>
      <c r="W211" s="86"/>
      <c r="X211" s="86"/>
      <c r="Y211" s="86"/>
      <c r="Z211" s="86"/>
      <c r="AA211" s="86"/>
      <c r="AB211" s="86"/>
      <c r="AC211" s="86"/>
      <c r="AD211" s="86"/>
      <c r="AE211" s="86"/>
      <c r="AF211" s="98">
        <f>COUNTIF(N211:AE220,"SI")</f>
        <v>0</v>
      </c>
      <c r="AG211" s="78" t="str">
        <f>IF(AF211&lt;=5,"Moderado",IF(AND(AF211&gt;5,AF211&lt;=11),"Mayor",IF(AF211&gt;11,"Catastrófico","Responder las preguntas que se encuentran en los numerales del 1 al 18")))</f>
        <v>Moderado</v>
      </c>
      <c r="AH211" s="85">
        <f>IF(AG211="Moderado",5,IF(AG211="Mayor",10,IF(AG211="Catastrófico",20,"Responder las preguntas que se encuentran en los numerales del 1 al 18")))</f>
        <v>5</v>
      </c>
      <c r="AI211" s="101" t="e">
        <f>AH211*L211</f>
        <v>#VALUE!</v>
      </c>
      <c r="AJ211" s="70" t="e">
        <f>IF(AI211&lt;=10,"Baja",IF(AND(AI211&gt;10,AI211&lt;=25),"Moderada",IF(AND(AI211&gt;25,AI211&lt;=50),"Alta",IF(AI211&gt;50,"Extrema",""))))</f>
        <v>#VALUE!</v>
      </c>
      <c r="AK211" s="1">
        <v>1</v>
      </c>
      <c r="AL211" s="13" t="s">
        <v>70</v>
      </c>
      <c r="AM211" s="14"/>
      <c r="AN211" s="14"/>
      <c r="AO211" s="14"/>
      <c r="AP211" s="15"/>
      <c r="AQ211" s="15"/>
      <c r="AR211" s="15"/>
      <c r="AS211" s="15"/>
      <c r="AT211" s="15"/>
      <c r="AU211" s="15"/>
      <c r="AV211" s="14"/>
      <c r="AW211" s="3">
        <f t="shared" si="29"/>
        <v>0</v>
      </c>
      <c r="AX211" s="71" t="s">
        <v>69</v>
      </c>
      <c r="AY211" s="74">
        <f t="shared" ref="AY211" si="42">IFERROR(((SUMIF(AO211:AO220,"Correctivo",AW211:AW220))+(SUMIF(AO211:AO220,"Detectivo",AW211:AW220)))/(COUNTIF(AO211:AO220,"Correctivo")+COUNTIF(AO211:AO220,"Detectivo")),0)</f>
        <v>0</v>
      </c>
      <c r="AZ211" s="77" t="str">
        <f>IF(AY216&lt;=50,L211,IF(AND(AY216&gt;50,AY216&lt;=75,L211&gt;1),L211-1,IF(AND(AY216&gt;75,L211&gt;2),L211-2,IF(AND(AY216&gt;75,L211=2),L211-1,1))))</f>
        <v>-</v>
      </c>
      <c r="BA211" s="78" t="str">
        <f>IF(AZ211=1,"Rara vez
No se ha presentado en los últimos 5 años",IF(AZ211=2,"Improbable
Se presentó una vez en los últimos 5 años",IF(AZ211=3,"Posible
Se presentó una vez en los últimos 2 años",IF(AZ211=4,"Probable
Se presento una vez en el último año",IF(AZ211=5,"Casi seguro
Se ha presentado más de una vez al año","← 
Definir el nivel de probabilidad")))))</f>
        <v>← 
Definir el nivel de probabilidad</v>
      </c>
      <c r="BB211" s="81">
        <f>IF(AY211&lt;=50,AH211,IF(AND(AY211&lt;=75,AH211=10),AH211-5,IF(AND(AY211&lt;=75,AH211=20),AH211-10,IF(AND(AY211&lt;=100,AH211=20),AH211-15,IF(AND(AY211&lt;=100,AH211=10),AH211-5,5)))))</f>
        <v>5</v>
      </c>
      <c r="BC211" s="78" t="str">
        <f>IF(BB211&lt;=5,"Moderado",IF(AND(BB211&gt;5,BB211&lt;=11),"Mayor",IF(BB211&gt;11,"Catastrófico","Responder las preguntas que se encuentran en los numerales del 1 al 18")))</f>
        <v>Moderado</v>
      </c>
      <c r="BD211" s="84" t="e">
        <f>BB211*AZ211</f>
        <v>#VALUE!</v>
      </c>
      <c r="BE211" s="70" t="e">
        <f>IF(BD211&lt;=10,"Baja",IF(AND(BD211&gt;10,BD211&lt;=25),"Moderada",IF(AND(BD211&gt;25,BD211&lt;=50),"Alta",IF(BD211&gt;50,"Extrema",""))))</f>
        <v>#VALUE!</v>
      </c>
      <c r="BF211" s="85" t="e">
        <f>IF(BE211="Baja","Tratamiento: eliminarse o reducirse fácilmente con los controles establecidos en la entidad.",IF(OR(BE211="Moderada",BE211="Alta"),"Tratamiento: llevar los riesgos a la Zona de Riesgo Baja o eliminarlo",IF(BE211="Extrema","Tratamiento: requieren de un tratamiento prioritario. Se deben implementar los controles orientados a reducir la posibilidad de ocurrencia del riesgo o disminuir el impacto de sus efectos y tomar las medidas de protección.",0)))</f>
        <v>#VALUE!</v>
      </c>
      <c r="BG211" s="86"/>
      <c r="BH211" s="86"/>
    </row>
    <row r="212" spans="2:60" ht="22.5" customHeight="1" x14ac:dyDescent="0.25">
      <c r="B212" s="102"/>
      <c r="C212" s="86"/>
      <c r="D212" s="86"/>
      <c r="E212" s="86"/>
      <c r="F212" s="86"/>
      <c r="G212" s="86"/>
      <c r="H212" s="86"/>
      <c r="I212" s="103"/>
      <c r="J212" s="105"/>
      <c r="K212" s="108"/>
      <c r="L212" s="111"/>
      <c r="M212" s="79"/>
      <c r="N212" s="86"/>
      <c r="O212" s="86"/>
      <c r="P212" s="86"/>
      <c r="Q212" s="86"/>
      <c r="R212" s="86"/>
      <c r="S212" s="86"/>
      <c r="T212" s="86"/>
      <c r="U212" s="86"/>
      <c r="V212" s="86"/>
      <c r="W212" s="86"/>
      <c r="X212" s="86"/>
      <c r="Y212" s="86"/>
      <c r="Z212" s="86"/>
      <c r="AA212" s="86"/>
      <c r="AB212" s="86"/>
      <c r="AC212" s="86"/>
      <c r="AD212" s="86"/>
      <c r="AE212" s="86"/>
      <c r="AF212" s="99"/>
      <c r="AG212" s="79"/>
      <c r="AH212" s="85"/>
      <c r="AI212" s="101"/>
      <c r="AJ212" s="70"/>
      <c r="AK212" s="2">
        <v>2</v>
      </c>
      <c r="AL212" s="21" t="s">
        <v>70</v>
      </c>
      <c r="AM212" s="16"/>
      <c r="AN212" s="16"/>
      <c r="AO212" s="16"/>
      <c r="AP212" s="16"/>
      <c r="AQ212" s="16"/>
      <c r="AR212" s="16"/>
      <c r="AS212" s="16"/>
      <c r="AT212" s="16"/>
      <c r="AU212" s="16"/>
      <c r="AV212" s="16"/>
      <c r="AW212" s="4">
        <f t="shared" si="29"/>
        <v>0</v>
      </c>
      <c r="AX212" s="72"/>
      <c r="AY212" s="75"/>
      <c r="AZ212" s="77"/>
      <c r="BA212" s="79"/>
      <c r="BB212" s="82"/>
      <c r="BC212" s="79"/>
      <c r="BD212" s="84"/>
      <c r="BE212" s="70"/>
      <c r="BF212" s="85"/>
      <c r="BG212" s="86"/>
      <c r="BH212" s="86"/>
    </row>
    <row r="213" spans="2:60" ht="22.5" customHeight="1" x14ac:dyDescent="0.25">
      <c r="B213" s="102"/>
      <c r="C213" s="86"/>
      <c r="D213" s="86"/>
      <c r="E213" s="86"/>
      <c r="F213" s="86"/>
      <c r="G213" s="86"/>
      <c r="H213" s="86"/>
      <c r="I213" s="103"/>
      <c r="J213" s="105"/>
      <c r="K213" s="108"/>
      <c r="L213" s="111"/>
      <c r="M213" s="79"/>
      <c r="N213" s="86"/>
      <c r="O213" s="86"/>
      <c r="P213" s="86"/>
      <c r="Q213" s="86"/>
      <c r="R213" s="86"/>
      <c r="S213" s="86"/>
      <c r="T213" s="86"/>
      <c r="U213" s="86"/>
      <c r="V213" s="86"/>
      <c r="W213" s="86"/>
      <c r="X213" s="86"/>
      <c r="Y213" s="86"/>
      <c r="Z213" s="86"/>
      <c r="AA213" s="86"/>
      <c r="AB213" s="86"/>
      <c r="AC213" s="86"/>
      <c r="AD213" s="86"/>
      <c r="AE213" s="86"/>
      <c r="AF213" s="99"/>
      <c r="AG213" s="79"/>
      <c r="AH213" s="85"/>
      <c r="AI213" s="101"/>
      <c r="AJ213" s="70"/>
      <c r="AK213" s="2">
        <v>3</v>
      </c>
      <c r="AL213" s="21" t="s">
        <v>70</v>
      </c>
      <c r="AM213" s="16"/>
      <c r="AN213" s="16"/>
      <c r="AO213" s="16"/>
      <c r="AP213" s="16"/>
      <c r="AQ213" s="16"/>
      <c r="AR213" s="16"/>
      <c r="AS213" s="16"/>
      <c r="AT213" s="16"/>
      <c r="AU213" s="16"/>
      <c r="AV213" s="16"/>
      <c r="AW213" s="4">
        <f t="shared" ref="AW213:AW222" si="43">IF(AP213="SI",15,0)+IF(AQ213="SI",5,0)+IF(AR213="SI",15,0)+IF(AS213="SI",10,0)+IF(AT213="SI",15,0)+IF(AU213="SI",10,0)+IF(AV213="SI",30,0)</f>
        <v>0</v>
      </c>
      <c r="AX213" s="72"/>
      <c r="AY213" s="75"/>
      <c r="AZ213" s="77"/>
      <c r="BA213" s="79"/>
      <c r="BB213" s="82"/>
      <c r="BC213" s="79"/>
      <c r="BD213" s="84"/>
      <c r="BE213" s="70"/>
      <c r="BF213" s="85"/>
      <c r="BG213" s="86"/>
      <c r="BH213" s="86"/>
    </row>
    <row r="214" spans="2:60" ht="22.5" customHeight="1" x14ac:dyDescent="0.25">
      <c r="B214" s="102"/>
      <c r="C214" s="86"/>
      <c r="D214" s="86"/>
      <c r="E214" s="86"/>
      <c r="F214" s="86"/>
      <c r="G214" s="86"/>
      <c r="H214" s="86"/>
      <c r="I214" s="103"/>
      <c r="J214" s="105"/>
      <c r="K214" s="108"/>
      <c r="L214" s="111"/>
      <c r="M214" s="79"/>
      <c r="N214" s="86"/>
      <c r="O214" s="86"/>
      <c r="P214" s="86"/>
      <c r="Q214" s="86"/>
      <c r="R214" s="86"/>
      <c r="S214" s="86"/>
      <c r="T214" s="86"/>
      <c r="U214" s="86"/>
      <c r="V214" s="86"/>
      <c r="W214" s="86"/>
      <c r="X214" s="86"/>
      <c r="Y214" s="86"/>
      <c r="Z214" s="86"/>
      <c r="AA214" s="86"/>
      <c r="AB214" s="86"/>
      <c r="AC214" s="86"/>
      <c r="AD214" s="86"/>
      <c r="AE214" s="86"/>
      <c r="AF214" s="99"/>
      <c r="AG214" s="79"/>
      <c r="AH214" s="85"/>
      <c r="AI214" s="101"/>
      <c r="AJ214" s="70"/>
      <c r="AK214" s="2">
        <v>4</v>
      </c>
      <c r="AL214" s="21" t="s">
        <v>70</v>
      </c>
      <c r="AM214" s="16"/>
      <c r="AN214" s="16"/>
      <c r="AO214" s="16"/>
      <c r="AP214" s="16"/>
      <c r="AQ214" s="16"/>
      <c r="AR214" s="16"/>
      <c r="AS214" s="16"/>
      <c r="AT214" s="16"/>
      <c r="AU214" s="16"/>
      <c r="AV214" s="16"/>
      <c r="AW214" s="4">
        <f t="shared" si="43"/>
        <v>0</v>
      </c>
      <c r="AX214" s="72"/>
      <c r="AY214" s="75"/>
      <c r="AZ214" s="77"/>
      <c r="BA214" s="79"/>
      <c r="BB214" s="82"/>
      <c r="BC214" s="79"/>
      <c r="BD214" s="84"/>
      <c r="BE214" s="70"/>
      <c r="BF214" s="85"/>
      <c r="BG214" s="86"/>
      <c r="BH214" s="86"/>
    </row>
    <row r="215" spans="2:60" ht="22.5" customHeight="1" x14ac:dyDescent="0.25">
      <c r="B215" s="102"/>
      <c r="C215" s="86"/>
      <c r="D215" s="86"/>
      <c r="E215" s="86"/>
      <c r="F215" s="86"/>
      <c r="G215" s="86"/>
      <c r="H215" s="86"/>
      <c r="I215" s="103"/>
      <c r="J215" s="105"/>
      <c r="K215" s="108"/>
      <c r="L215" s="111"/>
      <c r="M215" s="79"/>
      <c r="N215" s="86"/>
      <c r="O215" s="86"/>
      <c r="P215" s="86"/>
      <c r="Q215" s="86"/>
      <c r="R215" s="86"/>
      <c r="S215" s="86"/>
      <c r="T215" s="86"/>
      <c r="U215" s="86"/>
      <c r="V215" s="86"/>
      <c r="W215" s="86"/>
      <c r="X215" s="86"/>
      <c r="Y215" s="86"/>
      <c r="Z215" s="86"/>
      <c r="AA215" s="86"/>
      <c r="AB215" s="86"/>
      <c r="AC215" s="86"/>
      <c r="AD215" s="86"/>
      <c r="AE215" s="86"/>
      <c r="AF215" s="99"/>
      <c r="AG215" s="79"/>
      <c r="AH215" s="85"/>
      <c r="AI215" s="101"/>
      <c r="AJ215" s="70"/>
      <c r="AK215" s="2">
        <v>5</v>
      </c>
      <c r="AL215" s="21" t="s">
        <v>70</v>
      </c>
      <c r="AM215" s="16"/>
      <c r="AN215" s="16"/>
      <c r="AO215" s="16"/>
      <c r="AP215" s="16"/>
      <c r="AQ215" s="16"/>
      <c r="AR215" s="16"/>
      <c r="AS215" s="16"/>
      <c r="AT215" s="16"/>
      <c r="AU215" s="16"/>
      <c r="AV215" s="16"/>
      <c r="AW215" s="4">
        <f t="shared" si="43"/>
        <v>0</v>
      </c>
      <c r="AX215" s="73"/>
      <c r="AY215" s="76"/>
      <c r="AZ215" s="77"/>
      <c r="BA215" s="79"/>
      <c r="BB215" s="82"/>
      <c r="BC215" s="79"/>
      <c r="BD215" s="84"/>
      <c r="BE215" s="70"/>
      <c r="BF215" s="85"/>
      <c r="BG215" s="86"/>
      <c r="BH215" s="86"/>
    </row>
    <row r="216" spans="2:60" ht="22.5" customHeight="1" x14ac:dyDescent="0.25">
      <c r="B216" s="102"/>
      <c r="C216" s="86"/>
      <c r="D216" s="86"/>
      <c r="E216" s="86"/>
      <c r="F216" s="86"/>
      <c r="G216" s="86"/>
      <c r="H216" s="86"/>
      <c r="I216" s="103"/>
      <c r="J216" s="105"/>
      <c r="K216" s="108"/>
      <c r="L216" s="111"/>
      <c r="M216" s="79"/>
      <c r="N216" s="86"/>
      <c r="O216" s="86"/>
      <c r="P216" s="86"/>
      <c r="Q216" s="86"/>
      <c r="R216" s="86"/>
      <c r="S216" s="86"/>
      <c r="T216" s="86"/>
      <c r="U216" s="86"/>
      <c r="V216" s="86"/>
      <c r="W216" s="86"/>
      <c r="X216" s="86"/>
      <c r="Y216" s="86"/>
      <c r="Z216" s="86"/>
      <c r="AA216" s="86"/>
      <c r="AB216" s="86"/>
      <c r="AC216" s="86"/>
      <c r="AD216" s="86"/>
      <c r="AE216" s="86"/>
      <c r="AF216" s="99"/>
      <c r="AG216" s="79"/>
      <c r="AH216" s="85"/>
      <c r="AI216" s="101"/>
      <c r="AJ216" s="70"/>
      <c r="AK216" s="2">
        <v>6</v>
      </c>
      <c r="AL216" s="21" t="s">
        <v>70</v>
      </c>
      <c r="AM216" s="16"/>
      <c r="AN216" s="16"/>
      <c r="AO216" s="16"/>
      <c r="AP216" s="16"/>
      <c r="AQ216" s="16"/>
      <c r="AR216" s="16"/>
      <c r="AS216" s="16"/>
      <c r="AT216" s="16"/>
      <c r="AU216" s="16"/>
      <c r="AV216" s="16"/>
      <c r="AW216" s="4">
        <f t="shared" si="43"/>
        <v>0</v>
      </c>
      <c r="AX216" s="71" t="s">
        <v>68</v>
      </c>
      <c r="AY216" s="74">
        <f t="shared" ref="AY216" si="44">IFERROR(SUMIF(AO211:AO220,"Preventivo",AW211:AW220)/COUNTIF(AO211:AO220,"Preventivo"),0)</f>
        <v>0</v>
      </c>
      <c r="AZ216" s="77"/>
      <c r="BA216" s="79"/>
      <c r="BB216" s="82"/>
      <c r="BC216" s="79"/>
      <c r="BD216" s="84"/>
      <c r="BE216" s="70"/>
      <c r="BF216" s="85"/>
      <c r="BG216" s="86"/>
      <c r="BH216" s="86"/>
    </row>
    <row r="217" spans="2:60" ht="22.5" customHeight="1" x14ac:dyDescent="0.25">
      <c r="B217" s="102"/>
      <c r="C217" s="86"/>
      <c r="D217" s="86"/>
      <c r="E217" s="86"/>
      <c r="F217" s="86"/>
      <c r="G217" s="86"/>
      <c r="H217" s="86"/>
      <c r="I217" s="103"/>
      <c r="J217" s="105"/>
      <c r="K217" s="108"/>
      <c r="L217" s="111"/>
      <c r="M217" s="79"/>
      <c r="N217" s="86"/>
      <c r="O217" s="86"/>
      <c r="P217" s="86"/>
      <c r="Q217" s="86"/>
      <c r="R217" s="86"/>
      <c r="S217" s="86"/>
      <c r="T217" s="86"/>
      <c r="U217" s="86"/>
      <c r="V217" s="86"/>
      <c r="W217" s="86"/>
      <c r="X217" s="86"/>
      <c r="Y217" s="86"/>
      <c r="Z217" s="86"/>
      <c r="AA217" s="86"/>
      <c r="AB217" s="86"/>
      <c r="AC217" s="86"/>
      <c r="AD217" s="86"/>
      <c r="AE217" s="86"/>
      <c r="AF217" s="99"/>
      <c r="AG217" s="79"/>
      <c r="AH217" s="85"/>
      <c r="AI217" s="101"/>
      <c r="AJ217" s="70"/>
      <c r="AK217" s="2">
        <v>7</v>
      </c>
      <c r="AL217" s="21" t="s">
        <v>70</v>
      </c>
      <c r="AM217" s="16"/>
      <c r="AN217" s="16"/>
      <c r="AO217" s="16"/>
      <c r="AP217" s="16"/>
      <c r="AQ217" s="16"/>
      <c r="AR217" s="16"/>
      <c r="AS217" s="16"/>
      <c r="AT217" s="16"/>
      <c r="AU217" s="16"/>
      <c r="AV217" s="16"/>
      <c r="AW217" s="4">
        <f t="shared" si="43"/>
        <v>0</v>
      </c>
      <c r="AX217" s="72"/>
      <c r="AY217" s="75"/>
      <c r="AZ217" s="77"/>
      <c r="BA217" s="79"/>
      <c r="BB217" s="82"/>
      <c r="BC217" s="79"/>
      <c r="BD217" s="84"/>
      <c r="BE217" s="70"/>
      <c r="BF217" s="85"/>
      <c r="BG217" s="86"/>
      <c r="BH217" s="86"/>
    </row>
    <row r="218" spans="2:60" ht="22.5" customHeight="1" x14ac:dyDescent="0.25">
      <c r="B218" s="102"/>
      <c r="C218" s="86"/>
      <c r="D218" s="86"/>
      <c r="E218" s="86"/>
      <c r="F218" s="86"/>
      <c r="G218" s="86"/>
      <c r="H218" s="86"/>
      <c r="I218" s="103"/>
      <c r="J218" s="105"/>
      <c r="K218" s="108"/>
      <c r="L218" s="111"/>
      <c r="M218" s="79"/>
      <c r="N218" s="86"/>
      <c r="O218" s="86"/>
      <c r="P218" s="86"/>
      <c r="Q218" s="86"/>
      <c r="R218" s="86"/>
      <c r="S218" s="86"/>
      <c r="T218" s="86"/>
      <c r="U218" s="86"/>
      <c r="V218" s="86"/>
      <c r="W218" s="86"/>
      <c r="X218" s="86"/>
      <c r="Y218" s="86"/>
      <c r="Z218" s="86"/>
      <c r="AA218" s="86"/>
      <c r="AB218" s="86"/>
      <c r="AC218" s="86"/>
      <c r="AD218" s="86"/>
      <c r="AE218" s="86"/>
      <c r="AF218" s="99"/>
      <c r="AG218" s="79"/>
      <c r="AH218" s="85"/>
      <c r="AI218" s="101"/>
      <c r="AJ218" s="70"/>
      <c r="AK218" s="2">
        <v>8</v>
      </c>
      <c r="AL218" s="21" t="s">
        <v>70</v>
      </c>
      <c r="AM218" s="16"/>
      <c r="AN218" s="16"/>
      <c r="AO218" s="16"/>
      <c r="AP218" s="16"/>
      <c r="AQ218" s="16"/>
      <c r="AR218" s="16"/>
      <c r="AS218" s="16"/>
      <c r="AT218" s="16"/>
      <c r="AU218" s="16"/>
      <c r="AV218" s="16"/>
      <c r="AW218" s="4">
        <f t="shared" si="43"/>
        <v>0</v>
      </c>
      <c r="AX218" s="72"/>
      <c r="AY218" s="75"/>
      <c r="AZ218" s="77"/>
      <c r="BA218" s="79"/>
      <c r="BB218" s="82"/>
      <c r="BC218" s="79"/>
      <c r="BD218" s="84"/>
      <c r="BE218" s="70"/>
      <c r="BF218" s="85"/>
      <c r="BG218" s="86"/>
      <c r="BH218" s="86"/>
    </row>
    <row r="219" spans="2:60" ht="22.5" customHeight="1" x14ac:dyDescent="0.25">
      <c r="B219" s="102"/>
      <c r="C219" s="86"/>
      <c r="D219" s="86"/>
      <c r="E219" s="86"/>
      <c r="F219" s="86"/>
      <c r="G219" s="86"/>
      <c r="H219" s="86"/>
      <c r="I219" s="103"/>
      <c r="J219" s="105"/>
      <c r="K219" s="108"/>
      <c r="L219" s="111"/>
      <c r="M219" s="79"/>
      <c r="N219" s="86"/>
      <c r="O219" s="86"/>
      <c r="P219" s="86"/>
      <c r="Q219" s="86"/>
      <c r="R219" s="86"/>
      <c r="S219" s="86"/>
      <c r="T219" s="86"/>
      <c r="U219" s="86"/>
      <c r="V219" s="86"/>
      <c r="W219" s="86"/>
      <c r="X219" s="86"/>
      <c r="Y219" s="86"/>
      <c r="Z219" s="86"/>
      <c r="AA219" s="86"/>
      <c r="AB219" s="86"/>
      <c r="AC219" s="86"/>
      <c r="AD219" s="86"/>
      <c r="AE219" s="86"/>
      <c r="AF219" s="99"/>
      <c r="AG219" s="79"/>
      <c r="AH219" s="85"/>
      <c r="AI219" s="101"/>
      <c r="AJ219" s="70"/>
      <c r="AK219" s="2">
        <v>9</v>
      </c>
      <c r="AL219" s="21" t="s">
        <v>70</v>
      </c>
      <c r="AM219" s="16"/>
      <c r="AN219" s="16"/>
      <c r="AO219" s="16"/>
      <c r="AP219" s="16"/>
      <c r="AQ219" s="16"/>
      <c r="AR219" s="16"/>
      <c r="AS219" s="16"/>
      <c r="AT219" s="16"/>
      <c r="AU219" s="16"/>
      <c r="AV219" s="16"/>
      <c r="AW219" s="4">
        <f t="shared" si="43"/>
        <v>0</v>
      </c>
      <c r="AX219" s="72"/>
      <c r="AY219" s="75"/>
      <c r="AZ219" s="77"/>
      <c r="BA219" s="79"/>
      <c r="BB219" s="82"/>
      <c r="BC219" s="79"/>
      <c r="BD219" s="84"/>
      <c r="BE219" s="70"/>
      <c r="BF219" s="85"/>
      <c r="BG219" s="86"/>
      <c r="BH219" s="86"/>
    </row>
    <row r="220" spans="2:60" ht="22.5" customHeight="1" x14ac:dyDescent="0.25">
      <c r="B220" s="102"/>
      <c r="C220" s="86"/>
      <c r="D220" s="86"/>
      <c r="E220" s="86"/>
      <c r="F220" s="86"/>
      <c r="G220" s="86"/>
      <c r="H220" s="86"/>
      <c r="I220" s="103"/>
      <c r="J220" s="106"/>
      <c r="K220" s="109"/>
      <c r="L220" s="112"/>
      <c r="M220" s="80"/>
      <c r="N220" s="86"/>
      <c r="O220" s="86"/>
      <c r="P220" s="86"/>
      <c r="Q220" s="86"/>
      <c r="R220" s="86"/>
      <c r="S220" s="86"/>
      <c r="T220" s="86"/>
      <c r="U220" s="86"/>
      <c r="V220" s="86"/>
      <c r="W220" s="86"/>
      <c r="X220" s="86"/>
      <c r="Y220" s="86"/>
      <c r="Z220" s="86"/>
      <c r="AA220" s="86"/>
      <c r="AB220" s="86"/>
      <c r="AC220" s="86"/>
      <c r="AD220" s="86"/>
      <c r="AE220" s="86"/>
      <c r="AF220" s="100"/>
      <c r="AG220" s="80"/>
      <c r="AH220" s="85"/>
      <c r="AI220" s="101"/>
      <c r="AJ220" s="70"/>
      <c r="AK220" s="19">
        <v>10</v>
      </c>
      <c r="AL220" s="22" t="s">
        <v>70</v>
      </c>
      <c r="AM220" s="17"/>
      <c r="AN220" s="17"/>
      <c r="AO220" s="17"/>
      <c r="AP220" s="17"/>
      <c r="AQ220" s="17"/>
      <c r="AR220" s="17"/>
      <c r="AS220" s="17"/>
      <c r="AT220" s="17"/>
      <c r="AU220" s="17"/>
      <c r="AV220" s="17"/>
      <c r="AW220" s="5">
        <f t="shared" si="43"/>
        <v>0</v>
      </c>
      <c r="AX220" s="73"/>
      <c r="AY220" s="76"/>
      <c r="AZ220" s="77"/>
      <c r="BA220" s="80"/>
      <c r="BB220" s="83"/>
      <c r="BC220" s="80"/>
      <c r="BD220" s="84"/>
      <c r="BE220" s="70"/>
      <c r="BF220" s="85"/>
      <c r="BG220" s="86"/>
      <c r="BH220" s="86"/>
    </row>
    <row r="221" spans="2:60" ht="32.25" customHeight="1" x14ac:dyDescent="0.25">
      <c r="B221" s="102" t="s">
        <v>36</v>
      </c>
      <c r="C221" s="86" t="s">
        <v>217</v>
      </c>
      <c r="D221" s="86" t="s">
        <v>218</v>
      </c>
      <c r="E221" s="86" t="s">
        <v>77</v>
      </c>
      <c r="F221" s="86" t="s">
        <v>77</v>
      </c>
      <c r="G221" s="86" t="s">
        <v>77</v>
      </c>
      <c r="H221" s="86" t="s">
        <v>77</v>
      </c>
      <c r="I221" s="103" t="str">
        <f>IF(AND((E221="SI"),(F221="SI"),(G221="SI"),(H221="SI")),"Si es Riesgo de Corrupción","No es Riesgo de Corrupción")</f>
        <v>Si es Riesgo de Corrupción</v>
      </c>
      <c r="J221" s="104" t="s">
        <v>219</v>
      </c>
      <c r="K221" s="107" t="s">
        <v>220</v>
      </c>
      <c r="L221" s="110">
        <v>3</v>
      </c>
      <c r="M221" s="78" t="str">
        <f>IF(L221=1,"Rara vez
No se ha presentado en los últimos 5 años",IF(L221=2,"Improbable
Se presentó una vez en los últimos 5 años",IF(L221=3,"Posible
Se presentó una vez en los últimos 2 años",IF(L221=4,"Probable
Se presento una vez en el último año",IF(L221=5,"Casi seguro
Se ha presentado más de una vez al año","← 
Definir el nivel de probabilidad")))))</f>
        <v>Posible
Se presentó una vez en los últimos 2 años</v>
      </c>
      <c r="N221" s="86" t="s">
        <v>77</v>
      </c>
      <c r="O221" s="86" t="s">
        <v>77</v>
      </c>
      <c r="P221" s="86" t="s">
        <v>77</v>
      </c>
      <c r="Q221" s="86" t="s">
        <v>77</v>
      </c>
      <c r="R221" s="86" t="s">
        <v>77</v>
      </c>
      <c r="S221" s="86" t="s">
        <v>77</v>
      </c>
      <c r="T221" s="86" t="s">
        <v>77</v>
      </c>
      <c r="U221" s="86" t="s">
        <v>77</v>
      </c>
      <c r="V221" s="86" t="s">
        <v>77</v>
      </c>
      <c r="W221" s="86" t="s">
        <v>77</v>
      </c>
      <c r="X221" s="86" t="s">
        <v>77</v>
      </c>
      <c r="Y221" s="86" t="s">
        <v>77</v>
      </c>
      <c r="Z221" s="86" t="s">
        <v>77</v>
      </c>
      <c r="AA221" s="86" t="s">
        <v>77</v>
      </c>
      <c r="AB221" s="86" t="s">
        <v>77</v>
      </c>
      <c r="AC221" s="86" t="s">
        <v>77</v>
      </c>
      <c r="AD221" s="86" t="s">
        <v>77</v>
      </c>
      <c r="AE221" s="86" t="s">
        <v>77</v>
      </c>
      <c r="AF221" s="98">
        <f>COUNTIF(N221:AE230,"SI")</f>
        <v>18</v>
      </c>
      <c r="AG221" s="78" t="str">
        <f>IF(AF221&lt;=5,"Moderado",IF(AND(AF221&gt;5,AF221&lt;=11),"Mayor",IF(AF221&gt;11,"Catastrófico","Responder las preguntas que se encuentran en los numerales del 1 al 18")))</f>
        <v>Catastrófico</v>
      </c>
      <c r="AH221" s="85">
        <f>IF(AG221="Moderado",5,IF(AG221="Mayor",10,IF(AG221="Catastrófico",20,"Responder las preguntas que se encuentran en los numerales del 1 al 18")))</f>
        <v>20</v>
      </c>
      <c r="AI221" s="101">
        <f>AH221*L221</f>
        <v>60</v>
      </c>
      <c r="AJ221" s="70" t="str">
        <f>IF(AI221&lt;=10,"Baja",IF(AND(AI221&gt;10,AI221&lt;=25),"Moderada",IF(AND(AI221&gt;25,AI221&lt;=50),"Alta",IF(AI221&gt;50,"Extrema",""))))</f>
        <v>Extrema</v>
      </c>
      <c r="AK221" s="1">
        <v>1</v>
      </c>
      <c r="AL221" s="13" t="s">
        <v>221</v>
      </c>
      <c r="AM221" s="14" t="s">
        <v>222</v>
      </c>
      <c r="AN221" s="14" t="s">
        <v>205</v>
      </c>
      <c r="AO221" s="14" t="s">
        <v>94</v>
      </c>
      <c r="AP221" s="15" t="s">
        <v>80</v>
      </c>
      <c r="AQ221" s="15" t="s">
        <v>77</v>
      </c>
      <c r="AR221" s="15" t="s">
        <v>80</v>
      </c>
      <c r="AS221" s="15" t="s">
        <v>77</v>
      </c>
      <c r="AT221" s="15" t="s">
        <v>77</v>
      </c>
      <c r="AU221" s="15" t="s">
        <v>77</v>
      </c>
      <c r="AV221" s="14" t="s">
        <v>77</v>
      </c>
      <c r="AW221" s="3">
        <f t="shared" si="43"/>
        <v>70</v>
      </c>
      <c r="AX221" s="71" t="s">
        <v>69</v>
      </c>
      <c r="AY221" s="74">
        <f t="shared" ref="AY221" si="45">IFERROR(((SUMIF(AO221:AO230,"Correctivo",AW221:AW230))+(SUMIF(AO221:AO230,"Detectivo",AW221:AW230)))/(COUNTIF(AO221:AO230,"Correctivo")+COUNTIF(AO221:AO230,"Detectivo")),0)</f>
        <v>0</v>
      </c>
      <c r="AZ221" s="77">
        <f>IF(AY226&lt;=50,L221,IF(AND(AY226&gt;50,AY226&lt;=75,L221&gt;1),L221-1,IF(AND(AY226&gt;75,L221&gt;2),L221-2,IF(AND(AY226&gt;75,L221=2),L221-1,1))))</f>
        <v>2</v>
      </c>
      <c r="BA221" s="78" t="str">
        <f>IF(AZ221=1,"Rara vez
No se ha presentado en los últimos 5 años",IF(AZ221=2,"Improbable
Se presentó una vez en los últimos 5 años",IF(AZ221=3,"Posible
Se presentó una vez en los últimos 2 años",IF(AZ221=4,"Probable
Se presento una vez en el último año",IF(AZ221=5,"Casi seguro
Se ha presentado más de una vez al año","← 
Definir el nivel de probabilidad")))))</f>
        <v>Improbable
Se presentó una vez en los últimos 5 años</v>
      </c>
      <c r="BB221" s="81">
        <f>IF(AY221&lt;=50,AH221,IF(AND(AY221&lt;=75,AH221=10),AH221-5,IF(AND(AY221&lt;=75,AH221=20),AH221-10,IF(AND(AY221&lt;=100,AH221=20),AH221-15,IF(AND(AY221&lt;=100,AH221=10),AH221-5,5)))))</f>
        <v>20</v>
      </c>
      <c r="BC221" s="78" t="str">
        <f>IF(BB221&lt;=5,"Moderado",IF(AND(BB221&gt;5,BB221&lt;=11),"Mayor",IF(BB221&gt;11,"Catastrófico","Responder las preguntas que se encuentran en los numerales del 1 al 18")))</f>
        <v>Catastrófico</v>
      </c>
      <c r="BD221" s="84">
        <f>BB221*AZ221</f>
        <v>40</v>
      </c>
      <c r="BE221" s="70" t="str">
        <f>IF(BD221&lt;=10,"Baja",IF(AND(BD221&gt;10,BD221&lt;=25),"Moderada",IF(AND(BD221&gt;25,BD221&lt;=50),"Alta",IF(BD221&gt;50,"Extrema",""))))</f>
        <v>Alta</v>
      </c>
      <c r="BF221" s="85" t="str">
        <f>IF(BE221="Baja","Tratamiento: eliminarse o reducirse fácilmente con los controles establecidos en la entidad.",IF(OR(BE221="Moderada",BE221="Alta"),"Tratamiento: llevar los riesgos a la Zona de Riesgo Baja o eliminarlo",IF(BE221="Extrema","Tratamiento: requieren de un tratamiento prioritario. Se deben implementar los controles orientados a reducir la posibilidad de ocurrencia del riesgo o disminuir el impacto de sus efectos y tomar las medidas de protección.",0)))</f>
        <v>Tratamiento: llevar los riesgos a la Zona de Riesgo Baja o eliminarlo</v>
      </c>
      <c r="BG221" s="86"/>
      <c r="BH221" s="86"/>
    </row>
    <row r="222" spans="2:60" ht="32.25" customHeight="1" x14ac:dyDescent="0.25">
      <c r="B222" s="102"/>
      <c r="C222" s="86"/>
      <c r="D222" s="86"/>
      <c r="E222" s="86"/>
      <c r="F222" s="86"/>
      <c r="G222" s="86"/>
      <c r="H222" s="86"/>
      <c r="I222" s="103"/>
      <c r="J222" s="105"/>
      <c r="K222" s="108"/>
      <c r="L222" s="111"/>
      <c r="M222" s="79"/>
      <c r="N222" s="86"/>
      <c r="O222" s="86"/>
      <c r="P222" s="86"/>
      <c r="Q222" s="86"/>
      <c r="R222" s="86"/>
      <c r="S222" s="86"/>
      <c r="T222" s="86"/>
      <c r="U222" s="86"/>
      <c r="V222" s="86"/>
      <c r="W222" s="86"/>
      <c r="X222" s="86"/>
      <c r="Y222" s="86"/>
      <c r="Z222" s="86"/>
      <c r="AA222" s="86"/>
      <c r="AB222" s="86"/>
      <c r="AC222" s="86"/>
      <c r="AD222" s="86"/>
      <c r="AE222" s="86"/>
      <c r="AF222" s="99"/>
      <c r="AG222" s="79"/>
      <c r="AH222" s="85"/>
      <c r="AI222" s="101"/>
      <c r="AJ222" s="70"/>
      <c r="AK222" s="2">
        <v>2</v>
      </c>
      <c r="AL222" s="21" t="s">
        <v>70</v>
      </c>
      <c r="AM222" s="16"/>
      <c r="AN222" s="16"/>
      <c r="AO222" s="16"/>
      <c r="AP222" s="16"/>
      <c r="AQ222" s="16"/>
      <c r="AR222" s="16"/>
      <c r="AS222" s="16"/>
      <c r="AT222" s="16"/>
      <c r="AU222" s="16"/>
      <c r="AV222" s="16"/>
      <c r="AW222" s="4">
        <f t="shared" si="43"/>
        <v>0</v>
      </c>
      <c r="AX222" s="72"/>
      <c r="AY222" s="75"/>
      <c r="AZ222" s="77"/>
      <c r="BA222" s="79"/>
      <c r="BB222" s="82"/>
      <c r="BC222" s="79"/>
      <c r="BD222" s="84"/>
      <c r="BE222" s="70"/>
      <c r="BF222" s="85"/>
      <c r="BG222" s="86"/>
      <c r="BH222" s="86"/>
    </row>
    <row r="223" spans="2:60" ht="32.25" customHeight="1" x14ac:dyDescent="0.25">
      <c r="B223" s="102"/>
      <c r="C223" s="86"/>
      <c r="D223" s="86"/>
      <c r="E223" s="86"/>
      <c r="F223" s="86"/>
      <c r="G223" s="86"/>
      <c r="H223" s="86"/>
      <c r="I223" s="103"/>
      <c r="J223" s="105"/>
      <c r="K223" s="108"/>
      <c r="L223" s="111"/>
      <c r="M223" s="79"/>
      <c r="N223" s="86"/>
      <c r="O223" s="86"/>
      <c r="P223" s="86"/>
      <c r="Q223" s="86"/>
      <c r="R223" s="86"/>
      <c r="S223" s="86"/>
      <c r="T223" s="86"/>
      <c r="U223" s="86"/>
      <c r="V223" s="86"/>
      <c r="W223" s="86"/>
      <c r="X223" s="86"/>
      <c r="Y223" s="86"/>
      <c r="Z223" s="86"/>
      <c r="AA223" s="86"/>
      <c r="AB223" s="86"/>
      <c r="AC223" s="86"/>
      <c r="AD223" s="86"/>
      <c r="AE223" s="86"/>
      <c r="AF223" s="99"/>
      <c r="AG223" s="79"/>
      <c r="AH223" s="85"/>
      <c r="AI223" s="101"/>
      <c r="AJ223" s="70"/>
      <c r="AK223" s="2">
        <v>3</v>
      </c>
      <c r="AL223" s="21" t="s">
        <v>70</v>
      </c>
      <c r="AM223" s="16"/>
      <c r="AN223" s="16"/>
      <c r="AO223" s="16"/>
      <c r="AP223" s="16"/>
      <c r="AQ223" s="16"/>
      <c r="AR223" s="16"/>
      <c r="AS223" s="16"/>
      <c r="AT223" s="16"/>
      <c r="AU223" s="16"/>
      <c r="AV223" s="16"/>
      <c r="AW223" s="4">
        <f t="shared" ref="AW223:AW232" si="46">IF(AP223="SI",15,0)+IF(AQ223="SI",5,0)+IF(AR223="SI",15,0)+IF(AS223="SI",10,0)+IF(AT223="SI",15,0)+IF(AU223="SI",10,0)+IF(AV223="SI",30,0)</f>
        <v>0</v>
      </c>
      <c r="AX223" s="72"/>
      <c r="AY223" s="75"/>
      <c r="AZ223" s="77"/>
      <c r="BA223" s="79"/>
      <c r="BB223" s="82"/>
      <c r="BC223" s="79"/>
      <c r="BD223" s="84"/>
      <c r="BE223" s="70"/>
      <c r="BF223" s="85"/>
      <c r="BG223" s="86"/>
      <c r="BH223" s="86"/>
    </row>
    <row r="224" spans="2:60" ht="32.25" customHeight="1" x14ac:dyDescent="0.25">
      <c r="B224" s="102"/>
      <c r="C224" s="86"/>
      <c r="D224" s="86"/>
      <c r="E224" s="86"/>
      <c r="F224" s="86"/>
      <c r="G224" s="86"/>
      <c r="H224" s="86"/>
      <c r="I224" s="103"/>
      <c r="J224" s="105"/>
      <c r="K224" s="108"/>
      <c r="L224" s="111"/>
      <c r="M224" s="79"/>
      <c r="N224" s="86"/>
      <c r="O224" s="86"/>
      <c r="P224" s="86"/>
      <c r="Q224" s="86"/>
      <c r="R224" s="86"/>
      <c r="S224" s="86"/>
      <c r="T224" s="86"/>
      <c r="U224" s="86"/>
      <c r="V224" s="86"/>
      <c r="W224" s="86"/>
      <c r="X224" s="86"/>
      <c r="Y224" s="86"/>
      <c r="Z224" s="86"/>
      <c r="AA224" s="86"/>
      <c r="AB224" s="86"/>
      <c r="AC224" s="86"/>
      <c r="AD224" s="86"/>
      <c r="AE224" s="86"/>
      <c r="AF224" s="99"/>
      <c r="AG224" s="79"/>
      <c r="AH224" s="85"/>
      <c r="AI224" s="101"/>
      <c r="AJ224" s="70"/>
      <c r="AK224" s="2">
        <v>4</v>
      </c>
      <c r="AL224" s="21" t="s">
        <v>70</v>
      </c>
      <c r="AM224" s="16"/>
      <c r="AN224" s="16"/>
      <c r="AO224" s="16"/>
      <c r="AP224" s="16"/>
      <c r="AQ224" s="16"/>
      <c r="AR224" s="16"/>
      <c r="AS224" s="16"/>
      <c r="AT224" s="16"/>
      <c r="AU224" s="16"/>
      <c r="AV224" s="16"/>
      <c r="AW224" s="4">
        <f t="shared" si="46"/>
        <v>0</v>
      </c>
      <c r="AX224" s="72"/>
      <c r="AY224" s="75"/>
      <c r="AZ224" s="77"/>
      <c r="BA224" s="79"/>
      <c r="BB224" s="82"/>
      <c r="BC224" s="79"/>
      <c r="BD224" s="84"/>
      <c r="BE224" s="70"/>
      <c r="BF224" s="85"/>
      <c r="BG224" s="86"/>
      <c r="BH224" s="86"/>
    </row>
    <row r="225" spans="2:60" ht="32.25" customHeight="1" x14ac:dyDescent="0.25">
      <c r="B225" s="102"/>
      <c r="C225" s="86"/>
      <c r="D225" s="86"/>
      <c r="E225" s="86"/>
      <c r="F225" s="86"/>
      <c r="G225" s="86"/>
      <c r="H225" s="86"/>
      <c r="I225" s="103"/>
      <c r="J225" s="105"/>
      <c r="K225" s="108"/>
      <c r="L225" s="111"/>
      <c r="M225" s="79"/>
      <c r="N225" s="86"/>
      <c r="O225" s="86"/>
      <c r="P225" s="86"/>
      <c r="Q225" s="86"/>
      <c r="R225" s="86"/>
      <c r="S225" s="86"/>
      <c r="T225" s="86"/>
      <c r="U225" s="86"/>
      <c r="V225" s="86"/>
      <c r="W225" s="86"/>
      <c r="X225" s="86"/>
      <c r="Y225" s="86"/>
      <c r="Z225" s="86"/>
      <c r="AA225" s="86"/>
      <c r="AB225" s="86"/>
      <c r="AC225" s="86"/>
      <c r="AD225" s="86"/>
      <c r="AE225" s="86"/>
      <c r="AF225" s="99"/>
      <c r="AG225" s="79"/>
      <c r="AH225" s="85"/>
      <c r="AI225" s="101"/>
      <c r="AJ225" s="70"/>
      <c r="AK225" s="2">
        <v>5</v>
      </c>
      <c r="AL225" s="21" t="s">
        <v>70</v>
      </c>
      <c r="AM225" s="16"/>
      <c r="AN225" s="16"/>
      <c r="AO225" s="16"/>
      <c r="AP225" s="16"/>
      <c r="AQ225" s="16"/>
      <c r="AR225" s="16"/>
      <c r="AS225" s="16"/>
      <c r="AT225" s="16"/>
      <c r="AU225" s="16"/>
      <c r="AV225" s="16"/>
      <c r="AW225" s="4">
        <f t="shared" si="46"/>
        <v>0</v>
      </c>
      <c r="AX225" s="73"/>
      <c r="AY225" s="76"/>
      <c r="AZ225" s="77"/>
      <c r="BA225" s="79"/>
      <c r="BB225" s="82"/>
      <c r="BC225" s="79"/>
      <c r="BD225" s="84"/>
      <c r="BE225" s="70"/>
      <c r="BF225" s="85"/>
      <c r="BG225" s="86"/>
      <c r="BH225" s="86"/>
    </row>
    <row r="226" spans="2:60" ht="32.25" customHeight="1" x14ac:dyDescent="0.25">
      <c r="B226" s="102"/>
      <c r="C226" s="86"/>
      <c r="D226" s="86"/>
      <c r="E226" s="86"/>
      <c r="F226" s="86"/>
      <c r="G226" s="86"/>
      <c r="H226" s="86"/>
      <c r="I226" s="103"/>
      <c r="J226" s="105"/>
      <c r="K226" s="108"/>
      <c r="L226" s="111"/>
      <c r="M226" s="79"/>
      <c r="N226" s="86"/>
      <c r="O226" s="86"/>
      <c r="P226" s="86"/>
      <c r="Q226" s="86"/>
      <c r="R226" s="86"/>
      <c r="S226" s="86"/>
      <c r="T226" s="86"/>
      <c r="U226" s="86"/>
      <c r="V226" s="86"/>
      <c r="W226" s="86"/>
      <c r="X226" s="86"/>
      <c r="Y226" s="86"/>
      <c r="Z226" s="86"/>
      <c r="AA226" s="86"/>
      <c r="AB226" s="86"/>
      <c r="AC226" s="86"/>
      <c r="AD226" s="86"/>
      <c r="AE226" s="86"/>
      <c r="AF226" s="99"/>
      <c r="AG226" s="79"/>
      <c r="AH226" s="85"/>
      <c r="AI226" s="101"/>
      <c r="AJ226" s="70"/>
      <c r="AK226" s="2">
        <v>6</v>
      </c>
      <c r="AL226" s="21" t="s">
        <v>70</v>
      </c>
      <c r="AM226" s="16"/>
      <c r="AN226" s="16"/>
      <c r="AO226" s="16"/>
      <c r="AP226" s="16"/>
      <c r="AQ226" s="16"/>
      <c r="AR226" s="16"/>
      <c r="AS226" s="16"/>
      <c r="AT226" s="16"/>
      <c r="AU226" s="16"/>
      <c r="AV226" s="16"/>
      <c r="AW226" s="4">
        <f t="shared" si="46"/>
        <v>0</v>
      </c>
      <c r="AX226" s="71" t="s">
        <v>68</v>
      </c>
      <c r="AY226" s="74">
        <f t="shared" ref="AY226" si="47">IFERROR(SUMIF(AO221:AO230,"Preventivo",AW221:AW230)/COUNTIF(AO221:AO230,"Preventivo"),0)</f>
        <v>70</v>
      </c>
      <c r="AZ226" s="77"/>
      <c r="BA226" s="79"/>
      <c r="BB226" s="82"/>
      <c r="BC226" s="79"/>
      <c r="BD226" s="84"/>
      <c r="BE226" s="70"/>
      <c r="BF226" s="85"/>
      <c r="BG226" s="86"/>
      <c r="BH226" s="86"/>
    </row>
    <row r="227" spans="2:60" ht="12.75" x14ac:dyDescent="0.25">
      <c r="B227" s="102"/>
      <c r="C227" s="86"/>
      <c r="D227" s="86"/>
      <c r="E227" s="86"/>
      <c r="F227" s="86"/>
      <c r="G227" s="86"/>
      <c r="H227" s="86"/>
      <c r="I227" s="103"/>
      <c r="J227" s="105"/>
      <c r="K227" s="108"/>
      <c r="L227" s="111"/>
      <c r="M227" s="79"/>
      <c r="N227" s="86"/>
      <c r="O227" s="86"/>
      <c r="P227" s="86"/>
      <c r="Q227" s="86"/>
      <c r="R227" s="86"/>
      <c r="S227" s="86"/>
      <c r="T227" s="86"/>
      <c r="U227" s="86"/>
      <c r="V227" s="86"/>
      <c r="W227" s="86"/>
      <c r="X227" s="86"/>
      <c r="Y227" s="86"/>
      <c r="Z227" s="86"/>
      <c r="AA227" s="86"/>
      <c r="AB227" s="86"/>
      <c r="AC227" s="86"/>
      <c r="AD227" s="86"/>
      <c r="AE227" s="86"/>
      <c r="AF227" s="99"/>
      <c r="AG227" s="79"/>
      <c r="AH227" s="85"/>
      <c r="AI227" s="101"/>
      <c r="AJ227" s="70"/>
      <c r="AK227" s="2">
        <v>7</v>
      </c>
      <c r="AL227" s="21" t="s">
        <v>70</v>
      </c>
      <c r="AM227" s="16"/>
      <c r="AN227" s="16"/>
      <c r="AO227" s="16"/>
      <c r="AP227" s="16"/>
      <c r="AQ227" s="16"/>
      <c r="AR227" s="16"/>
      <c r="AS227" s="16"/>
      <c r="AT227" s="16"/>
      <c r="AU227" s="16"/>
      <c r="AV227" s="16"/>
      <c r="AW227" s="4">
        <f t="shared" si="46"/>
        <v>0</v>
      </c>
      <c r="AX227" s="72"/>
      <c r="AY227" s="75"/>
      <c r="AZ227" s="77"/>
      <c r="BA227" s="79"/>
      <c r="BB227" s="82"/>
      <c r="BC227" s="79"/>
      <c r="BD227" s="84"/>
      <c r="BE227" s="70"/>
      <c r="BF227" s="85"/>
      <c r="BG227" s="86"/>
      <c r="BH227" s="86"/>
    </row>
    <row r="228" spans="2:60" ht="12.75" x14ac:dyDescent="0.25">
      <c r="B228" s="102"/>
      <c r="C228" s="86"/>
      <c r="D228" s="86"/>
      <c r="E228" s="86"/>
      <c r="F228" s="86"/>
      <c r="G228" s="86"/>
      <c r="H228" s="86"/>
      <c r="I228" s="103"/>
      <c r="J228" s="105"/>
      <c r="K228" s="108"/>
      <c r="L228" s="111"/>
      <c r="M228" s="79"/>
      <c r="N228" s="86"/>
      <c r="O228" s="86"/>
      <c r="P228" s="86"/>
      <c r="Q228" s="86"/>
      <c r="R228" s="86"/>
      <c r="S228" s="86"/>
      <c r="T228" s="86"/>
      <c r="U228" s="86"/>
      <c r="V228" s="86"/>
      <c r="W228" s="86"/>
      <c r="X228" s="86"/>
      <c r="Y228" s="86"/>
      <c r="Z228" s="86"/>
      <c r="AA228" s="86"/>
      <c r="AB228" s="86"/>
      <c r="AC228" s="86"/>
      <c r="AD228" s="86"/>
      <c r="AE228" s="86"/>
      <c r="AF228" s="99"/>
      <c r="AG228" s="79"/>
      <c r="AH228" s="85"/>
      <c r="AI228" s="101"/>
      <c r="AJ228" s="70"/>
      <c r="AK228" s="2">
        <v>8</v>
      </c>
      <c r="AL228" s="21" t="s">
        <v>70</v>
      </c>
      <c r="AM228" s="16"/>
      <c r="AN228" s="16"/>
      <c r="AO228" s="16"/>
      <c r="AP228" s="16"/>
      <c r="AQ228" s="16"/>
      <c r="AR228" s="16"/>
      <c r="AS228" s="16"/>
      <c r="AT228" s="16"/>
      <c r="AU228" s="16"/>
      <c r="AV228" s="16"/>
      <c r="AW228" s="4">
        <f t="shared" si="46"/>
        <v>0</v>
      </c>
      <c r="AX228" s="72"/>
      <c r="AY228" s="75"/>
      <c r="AZ228" s="77"/>
      <c r="BA228" s="79"/>
      <c r="BB228" s="82"/>
      <c r="BC228" s="79"/>
      <c r="BD228" s="84"/>
      <c r="BE228" s="70"/>
      <c r="BF228" s="85"/>
      <c r="BG228" s="86"/>
      <c r="BH228" s="86"/>
    </row>
    <row r="229" spans="2:60" ht="12.75" x14ac:dyDescent="0.25">
      <c r="B229" s="102"/>
      <c r="C229" s="86"/>
      <c r="D229" s="86"/>
      <c r="E229" s="86"/>
      <c r="F229" s="86"/>
      <c r="G229" s="86"/>
      <c r="H229" s="86"/>
      <c r="I229" s="103"/>
      <c r="J229" s="105"/>
      <c r="K229" s="108"/>
      <c r="L229" s="111"/>
      <c r="M229" s="79"/>
      <c r="N229" s="86"/>
      <c r="O229" s="86"/>
      <c r="P229" s="86"/>
      <c r="Q229" s="86"/>
      <c r="R229" s="86"/>
      <c r="S229" s="86"/>
      <c r="T229" s="86"/>
      <c r="U229" s="86"/>
      <c r="V229" s="86"/>
      <c r="W229" s="86"/>
      <c r="X229" s="86"/>
      <c r="Y229" s="86"/>
      <c r="Z229" s="86"/>
      <c r="AA229" s="86"/>
      <c r="AB229" s="86"/>
      <c r="AC229" s="86"/>
      <c r="AD229" s="86"/>
      <c r="AE229" s="86"/>
      <c r="AF229" s="99"/>
      <c r="AG229" s="79"/>
      <c r="AH229" s="85"/>
      <c r="AI229" s="101"/>
      <c r="AJ229" s="70"/>
      <c r="AK229" s="2">
        <v>9</v>
      </c>
      <c r="AL229" s="21" t="s">
        <v>70</v>
      </c>
      <c r="AM229" s="16"/>
      <c r="AN229" s="16"/>
      <c r="AO229" s="16"/>
      <c r="AP229" s="16"/>
      <c r="AQ229" s="16"/>
      <c r="AR229" s="16"/>
      <c r="AS229" s="16"/>
      <c r="AT229" s="16"/>
      <c r="AU229" s="16"/>
      <c r="AV229" s="16"/>
      <c r="AW229" s="4">
        <f t="shared" si="46"/>
        <v>0</v>
      </c>
      <c r="AX229" s="72"/>
      <c r="AY229" s="75"/>
      <c r="AZ229" s="77"/>
      <c r="BA229" s="79"/>
      <c r="BB229" s="82"/>
      <c r="BC229" s="79"/>
      <c r="BD229" s="84"/>
      <c r="BE229" s="70"/>
      <c r="BF229" s="85"/>
      <c r="BG229" s="86"/>
      <c r="BH229" s="86"/>
    </row>
    <row r="230" spans="2:60" ht="12.75" x14ac:dyDescent="0.25">
      <c r="B230" s="102"/>
      <c r="C230" s="86"/>
      <c r="D230" s="86"/>
      <c r="E230" s="86"/>
      <c r="F230" s="86"/>
      <c r="G230" s="86"/>
      <c r="H230" s="86"/>
      <c r="I230" s="103"/>
      <c r="J230" s="106"/>
      <c r="K230" s="109"/>
      <c r="L230" s="112"/>
      <c r="M230" s="80"/>
      <c r="N230" s="86"/>
      <c r="O230" s="86"/>
      <c r="P230" s="86"/>
      <c r="Q230" s="86"/>
      <c r="R230" s="86"/>
      <c r="S230" s="86"/>
      <c r="T230" s="86"/>
      <c r="U230" s="86"/>
      <c r="V230" s="86"/>
      <c r="W230" s="86"/>
      <c r="X230" s="86"/>
      <c r="Y230" s="86"/>
      <c r="Z230" s="86"/>
      <c r="AA230" s="86"/>
      <c r="AB230" s="86"/>
      <c r="AC230" s="86"/>
      <c r="AD230" s="86"/>
      <c r="AE230" s="86"/>
      <c r="AF230" s="100"/>
      <c r="AG230" s="80"/>
      <c r="AH230" s="85"/>
      <c r="AI230" s="101"/>
      <c r="AJ230" s="70"/>
      <c r="AK230" s="19">
        <v>10</v>
      </c>
      <c r="AL230" s="22" t="s">
        <v>70</v>
      </c>
      <c r="AM230" s="17"/>
      <c r="AN230" s="17"/>
      <c r="AO230" s="17"/>
      <c r="AP230" s="17"/>
      <c r="AQ230" s="17"/>
      <c r="AR230" s="17"/>
      <c r="AS230" s="17"/>
      <c r="AT230" s="17"/>
      <c r="AU230" s="17"/>
      <c r="AV230" s="17"/>
      <c r="AW230" s="5">
        <f t="shared" si="46"/>
        <v>0</v>
      </c>
      <c r="AX230" s="73"/>
      <c r="AY230" s="76"/>
      <c r="AZ230" s="77"/>
      <c r="BA230" s="80"/>
      <c r="BB230" s="83"/>
      <c r="BC230" s="80"/>
      <c r="BD230" s="84"/>
      <c r="BE230" s="70"/>
      <c r="BF230" s="85"/>
      <c r="BG230" s="86"/>
      <c r="BH230" s="86"/>
    </row>
    <row r="231" spans="2:60" ht="48.75" customHeight="1" x14ac:dyDescent="0.25">
      <c r="B231" s="87" t="s">
        <v>16</v>
      </c>
      <c r="C231" s="88" t="s">
        <v>223</v>
      </c>
      <c r="D231" s="88" t="s">
        <v>224</v>
      </c>
      <c r="E231" s="65" t="s">
        <v>77</v>
      </c>
      <c r="F231" s="65" t="s">
        <v>77</v>
      </c>
      <c r="G231" s="65" t="s">
        <v>77</v>
      </c>
      <c r="H231" s="65" t="s">
        <v>77</v>
      </c>
      <c r="I231" s="91" t="str">
        <f>IF(AND((E231="SI"),(F231="SI"),(G231="SI"),(H231="SI")),"Si es Riesgo de Corrupción","No es Riesgo de Corrupción")</f>
        <v>Si es Riesgo de Corrupción</v>
      </c>
      <c r="J231" s="92" t="s">
        <v>225</v>
      </c>
      <c r="K231" s="88" t="s">
        <v>226</v>
      </c>
      <c r="L231" s="95">
        <v>3</v>
      </c>
      <c r="M231" s="56" t="str">
        <f>IF(L231=1,"Rara vez
No se ha presentado en los últimos 5 años",IF(L231=2,"Improbable
Se presentó una vez en los últimos 5 años",IF(L231=3,"Posible
Se presentó una vez en los últimos 2 años",IF(L231=4,"Probable
Se presento una vez en el último año",IF(L231=5,"Casi seguro
Se ha presentado más de una vez al año","← 
Definir el nivel de probabilidad")))))</f>
        <v>Posible
Se presentó una vez en los últimos 2 años</v>
      </c>
      <c r="N231" s="65" t="s">
        <v>77</v>
      </c>
      <c r="O231" s="65" t="s">
        <v>77</v>
      </c>
      <c r="P231" s="65" t="s">
        <v>77</v>
      </c>
      <c r="Q231" s="65" t="s">
        <v>77</v>
      </c>
      <c r="R231" s="65" t="s">
        <v>77</v>
      </c>
      <c r="S231" s="65" t="s">
        <v>77</v>
      </c>
      <c r="T231" s="65" t="s">
        <v>77</v>
      </c>
      <c r="U231" s="65" t="s">
        <v>77</v>
      </c>
      <c r="V231" s="65" t="s">
        <v>77</v>
      </c>
      <c r="W231" s="65" t="s">
        <v>77</v>
      </c>
      <c r="X231" s="65" t="s">
        <v>77</v>
      </c>
      <c r="Y231" s="65" t="s">
        <v>77</v>
      </c>
      <c r="Z231" s="65" t="s">
        <v>77</v>
      </c>
      <c r="AA231" s="65" t="s">
        <v>77</v>
      </c>
      <c r="AB231" s="65" t="s">
        <v>77</v>
      </c>
      <c r="AC231" s="65" t="s">
        <v>77</v>
      </c>
      <c r="AD231" s="65" t="s">
        <v>77</v>
      </c>
      <c r="AE231" s="65" t="s">
        <v>77</v>
      </c>
      <c r="AF231" s="66">
        <f>COUNTIF(N231:AE240,"SI")</f>
        <v>18</v>
      </c>
      <c r="AG231" s="56" t="str">
        <f>IF(AF231&lt;=5,"Moderado",IF(AND(AF231&gt;5,AF231&lt;=11),"Mayor",IF(AF231&gt;11,"Catastrófico","Responder las preguntas que se encuentran en los numerales del 1 al 18")))</f>
        <v>Catastrófico</v>
      </c>
      <c r="AH231" s="64">
        <f>IF(AG231="Moderado",5,IF(AG231="Mayor",10,IF(AG231="Catastrófico",20,"Responder las preguntas que se encuentran en los numerales del 1 al 18")))</f>
        <v>20</v>
      </c>
      <c r="AI231" s="69">
        <f>AH231*L231</f>
        <v>60</v>
      </c>
      <c r="AJ231" s="63" t="str">
        <f>IF(AI231&lt;=10,"Baja",IF(AND(AI231&gt;10,AI231&lt;=25),"Moderada",IF(AND(AI231&gt;25,AI231&lt;=50),"Alta",IF(AI231&gt;50,"Extrema",""))))</f>
        <v>Extrema</v>
      </c>
      <c r="AK231" s="32">
        <v>1</v>
      </c>
      <c r="AL231" s="33" t="s">
        <v>259</v>
      </c>
      <c r="AM231" s="34" t="s">
        <v>257</v>
      </c>
      <c r="AN231" s="34" t="s">
        <v>90</v>
      </c>
      <c r="AO231" s="34" t="s">
        <v>94</v>
      </c>
      <c r="AP231" s="35" t="s">
        <v>77</v>
      </c>
      <c r="AQ231" s="35" t="s">
        <v>77</v>
      </c>
      <c r="AR231" s="35" t="s">
        <v>77</v>
      </c>
      <c r="AS231" s="35" t="s">
        <v>77</v>
      </c>
      <c r="AT231" s="35" t="s">
        <v>77</v>
      </c>
      <c r="AU231" s="35" t="s">
        <v>77</v>
      </c>
      <c r="AV231" s="34" t="s">
        <v>77</v>
      </c>
      <c r="AW231" s="36">
        <f t="shared" si="46"/>
        <v>100</v>
      </c>
      <c r="AX231" s="49" t="s">
        <v>69</v>
      </c>
      <c r="AY231" s="52">
        <f t="shared" ref="AY231" si="48">IFERROR(((SUMIF(AO231:AO240,"Correctivo",AW231:AW240))+(SUMIF(AO231:AO240,"Detectivo",AW231:AW240)))/(COUNTIF(AO231:AO240,"Correctivo")+COUNTIF(AO231:AO240,"Detectivo")),0)</f>
        <v>95</v>
      </c>
      <c r="AZ231" s="55">
        <f>IF(AY236&lt;=50,L231,IF(AND(AY236&gt;50,AY236&lt;=75,L231&gt;1),L231-1,IF(AND(AY236&gt;75,L231&gt;2),L231-2,IF(AND(AY236&gt;75,L231=2),L231-1,1))))</f>
        <v>1</v>
      </c>
      <c r="BA231" s="56" t="str">
        <f>IF(AZ231=1,"Rara vez
No se ha presentado en los últimos 5 años",IF(AZ231=2,"Improbable
Se presentó una vez en los últimos 5 años",IF(AZ231=3,"Posible
Se presentó una vez en los últimos 2 años",IF(AZ231=4,"Probable
Se presento una vez en el último año",IF(AZ231=5,"Casi seguro
Se ha presentado más de una vez al año","← 
Definir el nivel de probabilidad")))))</f>
        <v>Rara vez
No se ha presentado en los últimos 5 años</v>
      </c>
      <c r="BB231" s="59">
        <f>IF(AY231&lt;=50,AH231,IF(AND(AY231&lt;=75,AH231=10),AH231-5,IF(AND(AY231&lt;=75,AH231=20),AH231-10,IF(AND(AY231&lt;=100,AH231=20),AH231-15,IF(AND(AY231&lt;=100,AH231=10),AH231-5,5)))))</f>
        <v>5</v>
      </c>
      <c r="BC231" s="56" t="str">
        <f>IF(BB231&lt;=5,"Moderado",IF(AND(BB231&gt;5,BB231&lt;=11),"Mayor",IF(BB231&gt;11,"Catastrófico","Responder las preguntas que se encuentran en los numerales del 1 al 18")))</f>
        <v>Moderado</v>
      </c>
      <c r="BD231" s="62">
        <f>BB231*AZ231</f>
        <v>5</v>
      </c>
      <c r="BE231" s="63" t="str">
        <f>IF(BD231&lt;=10,"Baja",IF(AND(BD231&gt;10,BD231&lt;=25),"Moderada",IF(AND(BD231&gt;25,BD231&lt;=50),"Alta",IF(BD231&gt;50,"Extrema",""))))</f>
        <v>Baja</v>
      </c>
      <c r="BF231" s="64" t="str">
        <f>IF(BE231="Baja","Tratamiento: eliminarse o reducirse fácilmente con los controles establecidos en la entidad.",IF(OR(BE231="Moderada",BE231="Alta"),"Tratamiento: llevar los riesgos a la Zona de Riesgo Baja o eliminarlo",IF(BE231="Extrema","Tratamiento: requieren de un tratamiento prioritario. Se deben implementar los controles orientados a reducir la posibilidad de ocurrencia del riesgo o disminuir el impacto de sus efectos y tomar las medidas de protección.",0)))</f>
        <v>Tratamiento: eliminarse o reducirse fácilmente con los controles establecidos en la entidad.</v>
      </c>
      <c r="BG231" s="65"/>
      <c r="BH231" s="65"/>
    </row>
    <row r="232" spans="2:60" ht="51" x14ac:dyDescent="0.25">
      <c r="B232" s="87"/>
      <c r="C232" s="89"/>
      <c r="D232" s="89"/>
      <c r="E232" s="65"/>
      <c r="F232" s="65"/>
      <c r="G232" s="65"/>
      <c r="H232" s="65"/>
      <c r="I232" s="91"/>
      <c r="J232" s="93"/>
      <c r="K232" s="89"/>
      <c r="L232" s="96"/>
      <c r="M232" s="57"/>
      <c r="N232" s="65"/>
      <c r="O232" s="65"/>
      <c r="P232" s="65"/>
      <c r="Q232" s="65"/>
      <c r="R232" s="65"/>
      <c r="S232" s="65"/>
      <c r="T232" s="65"/>
      <c r="U232" s="65"/>
      <c r="V232" s="65"/>
      <c r="W232" s="65"/>
      <c r="X232" s="65"/>
      <c r="Y232" s="65"/>
      <c r="Z232" s="65"/>
      <c r="AA232" s="65"/>
      <c r="AB232" s="65"/>
      <c r="AC232" s="65"/>
      <c r="AD232" s="65"/>
      <c r="AE232" s="65"/>
      <c r="AF232" s="67"/>
      <c r="AG232" s="57"/>
      <c r="AH232" s="64"/>
      <c r="AI232" s="69"/>
      <c r="AJ232" s="63"/>
      <c r="AK232" s="37">
        <v>2</v>
      </c>
      <c r="AL232" s="38" t="s">
        <v>264</v>
      </c>
      <c r="AM232" s="34" t="s">
        <v>258</v>
      </c>
      <c r="AN232" s="39" t="s">
        <v>205</v>
      </c>
      <c r="AO232" s="39" t="s">
        <v>114</v>
      </c>
      <c r="AP232" s="39" t="s">
        <v>77</v>
      </c>
      <c r="AQ232" s="39" t="s">
        <v>77</v>
      </c>
      <c r="AR232" s="39" t="s">
        <v>77</v>
      </c>
      <c r="AS232" s="39" t="s">
        <v>77</v>
      </c>
      <c r="AT232" s="39" t="s">
        <v>77</v>
      </c>
      <c r="AU232" s="39" t="s">
        <v>77</v>
      </c>
      <c r="AV232" s="39" t="s">
        <v>77</v>
      </c>
      <c r="AW232" s="40">
        <f t="shared" si="46"/>
        <v>100</v>
      </c>
      <c r="AX232" s="50"/>
      <c r="AY232" s="53"/>
      <c r="AZ232" s="55"/>
      <c r="BA232" s="57"/>
      <c r="BB232" s="60"/>
      <c r="BC232" s="57"/>
      <c r="BD232" s="62"/>
      <c r="BE232" s="63"/>
      <c r="BF232" s="64"/>
      <c r="BG232" s="65"/>
      <c r="BH232" s="65"/>
    </row>
    <row r="233" spans="2:60" ht="24" customHeight="1" x14ac:dyDescent="0.25">
      <c r="B233" s="87"/>
      <c r="C233" s="89"/>
      <c r="D233" s="89"/>
      <c r="E233" s="65"/>
      <c r="F233" s="65"/>
      <c r="G233" s="65"/>
      <c r="H233" s="65"/>
      <c r="I233" s="91"/>
      <c r="J233" s="93"/>
      <c r="K233" s="89"/>
      <c r="L233" s="96"/>
      <c r="M233" s="57"/>
      <c r="N233" s="65"/>
      <c r="O233" s="65"/>
      <c r="P233" s="65"/>
      <c r="Q233" s="65"/>
      <c r="R233" s="65"/>
      <c r="S233" s="65"/>
      <c r="T233" s="65"/>
      <c r="U233" s="65"/>
      <c r="V233" s="65"/>
      <c r="W233" s="65"/>
      <c r="X233" s="65"/>
      <c r="Y233" s="65"/>
      <c r="Z233" s="65"/>
      <c r="AA233" s="65"/>
      <c r="AB233" s="65"/>
      <c r="AC233" s="65"/>
      <c r="AD233" s="65"/>
      <c r="AE233" s="65"/>
      <c r="AF233" s="67"/>
      <c r="AG233" s="57"/>
      <c r="AH233" s="64"/>
      <c r="AI233" s="69"/>
      <c r="AJ233" s="63"/>
      <c r="AK233" s="37">
        <v>3</v>
      </c>
      <c r="AL233" s="38" t="s">
        <v>255</v>
      </c>
      <c r="AM233" s="39" t="s">
        <v>256</v>
      </c>
      <c r="AN233" s="39" t="s">
        <v>93</v>
      </c>
      <c r="AO233" s="39" t="s">
        <v>114</v>
      </c>
      <c r="AP233" s="39" t="s">
        <v>77</v>
      </c>
      <c r="AQ233" s="39" t="s">
        <v>77</v>
      </c>
      <c r="AR233" s="39" t="s">
        <v>80</v>
      </c>
      <c r="AS233" s="39" t="s">
        <v>77</v>
      </c>
      <c r="AT233" s="39" t="s">
        <v>77</v>
      </c>
      <c r="AU233" s="39" t="s">
        <v>77</v>
      </c>
      <c r="AV233" s="39" t="s">
        <v>77</v>
      </c>
      <c r="AW233" s="40">
        <f t="shared" ref="AW233:AW250" si="49">IF(AP233="SI",15,0)+IF(AQ233="SI",5,0)+IF(AR233="SI",15,0)+IF(AS233="SI",10,0)+IF(AT233="SI",15,0)+IF(AU233="SI",10,0)+IF(AV233="SI",30,0)</f>
        <v>85</v>
      </c>
      <c r="AX233" s="50"/>
      <c r="AY233" s="53"/>
      <c r="AZ233" s="55"/>
      <c r="BA233" s="57"/>
      <c r="BB233" s="60"/>
      <c r="BC233" s="57"/>
      <c r="BD233" s="62"/>
      <c r="BE233" s="63"/>
      <c r="BF233" s="64"/>
      <c r="BG233" s="65"/>
      <c r="BH233" s="65"/>
    </row>
    <row r="234" spans="2:60" ht="38.25" x14ac:dyDescent="0.25">
      <c r="B234" s="87"/>
      <c r="C234" s="89"/>
      <c r="D234" s="89"/>
      <c r="E234" s="65"/>
      <c r="F234" s="65"/>
      <c r="G234" s="65"/>
      <c r="H234" s="65"/>
      <c r="I234" s="91"/>
      <c r="J234" s="93"/>
      <c r="K234" s="89"/>
      <c r="L234" s="96"/>
      <c r="M234" s="57"/>
      <c r="N234" s="65"/>
      <c r="O234" s="65"/>
      <c r="P234" s="65"/>
      <c r="Q234" s="65"/>
      <c r="R234" s="65"/>
      <c r="S234" s="65"/>
      <c r="T234" s="65"/>
      <c r="U234" s="65"/>
      <c r="V234" s="65"/>
      <c r="W234" s="65"/>
      <c r="X234" s="65"/>
      <c r="Y234" s="65"/>
      <c r="Z234" s="65"/>
      <c r="AA234" s="65"/>
      <c r="AB234" s="65"/>
      <c r="AC234" s="65"/>
      <c r="AD234" s="65"/>
      <c r="AE234" s="65"/>
      <c r="AF234" s="67"/>
      <c r="AG234" s="57"/>
      <c r="AH234" s="64"/>
      <c r="AI234" s="69"/>
      <c r="AJ234" s="63"/>
      <c r="AK234" s="32">
        <v>4</v>
      </c>
      <c r="AL234" s="38" t="s">
        <v>265</v>
      </c>
      <c r="AM234" s="39" t="s">
        <v>260</v>
      </c>
      <c r="AN234" s="39" t="s">
        <v>90</v>
      </c>
      <c r="AO234" s="39" t="s">
        <v>114</v>
      </c>
      <c r="AP234" s="39" t="s">
        <v>77</v>
      </c>
      <c r="AQ234" s="39" t="s">
        <v>77</v>
      </c>
      <c r="AR234" s="39" t="s">
        <v>77</v>
      </c>
      <c r="AS234" s="39" t="s">
        <v>77</v>
      </c>
      <c r="AT234" s="39" t="s">
        <v>77</v>
      </c>
      <c r="AU234" s="39" t="s">
        <v>77</v>
      </c>
      <c r="AV234" s="39" t="s">
        <v>77</v>
      </c>
      <c r="AW234" s="40">
        <f t="shared" si="49"/>
        <v>100</v>
      </c>
      <c r="AX234" s="50"/>
      <c r="AY234" s="53"/>
      <c r="AZ234" s="55"/>
      <c r="BA234" s="57"/>
      <c r="BB234" s="60"/>
      <c r="BC234" s="57"/>
      <c r="BD234" s="62"/>
      <c r="BE234" s="63"/>
      <c r="BF234" s="64"/>
      <c r="BG234" s="65"/>
      <c r="BH234" s="65"/>
    </row>
    <row r="235" spans="2:60" ht="4.5" customHeight="1" x14ac:dyDescent="0.25">
      <c r="B235" s="87"/>
      <c r="C235" s="89"/>
      <c r="D235" s="89"/>
      <c r="E235" s="65"/>
      <c r="F235" s="65"/>
      <c r="G235" s="65"/>
      <c r="H235" s="65"/>
      <c r="I235" s="91"/>
      <c r="J235" s="93"/>
      <c r="K235" s="89"/>
      <c r="L235" s="96"/>
      <c r="M235" s="57"/>
      <c r="N235" s="65"/>
      <c r="O235" s="65"/>
      <c r="P235" s="65"/>
      <c r="Q235" s="65"/>
      <c r="R235" s="65"/>
      <c r="S235" s="65"/>
      <c r="T235" s="65"/>
      <c r="U235" s="65"/>
      <c r="V235" s="65"/>
      <c r="W235" s="65"/>
      <c r="X235" s="65"/>
      <c r="Y235" s="65"/>
      <c r="Z235" s="65"/>
      <c r="AA235" s="65"/>
      <c r="AB235" s="65"/>
      <c r="AC235" s="65"/>
      <c r="AD235" s="65"/>
      <c r="AE235" s="65"/>
      <c r="AF235" s="67"/>
      <c r="AG235" s="57"/>
      <c r="AH235" s="64"/>
      <c r="AI235" s="69"/>
      <c r="AJ235" s="63"/>
      <c r="AK235" s="37">
        <v>5</v>
      </c>
      <c r="AL235" s="38" t="s">
        <v>70</v>
      </c>
      <c r="AM235" s="39"/>
      <c r="AN235" s="39"/>
      <c r="AO235" s="39"/>
      <c r="AP235" s="39"/>
      <c r="AQ235" s="39"/>
      <c r="AR235" s="39"/>
      <c r="AS235" s="39"/>
      <c r="AT235" s="39"/>
      <c r="AU235" s="39"/>
      <c r="AV235" s="39"/>
      <c r="AW235" s="40">
        <f t="shared" si="49"/>
        <v>0</v>
      </c>
      <c r="AX235" s="51"/>
      <c r="AY235" s="54"/>
      <c r="AZ235" s="55"/>
      <c r="BA235" s="57"/>
      <c r="BB235" s="60"/>
      <c r="BC235" s="57"/>
      <c r="BD235" s="62"/>
      <c r="BE235" s="63"/>
      <c r="BF235" s="64"/>
      <c r="BG235" s="65"/>
      <c r="BH235" s="65"/>
    </row>
    <row r="236" spans="2:60" ht="12.75" hidden="1" x14ac:dyDescent="0.25">
      <c r="B236" s="87"/>
      <c r="C236" s="89"/>
      <c r="D236" s="89"/>
      <c r="E236" s="65"/>
      <c r="F236" s="65"/>
      <c r="G236" s="65"/>
      <c r="H236" s="65"/>
      <c r="I236" s="91"/>
      <c r="J236" s="93"/>
      <c r="K236" s="89"/>
      <c r="L236" s="96"/>
      <c r="M236" s="57"/>
      <c r="N236" s="65"/>
      <c r="O236" s="65"/>
      <c r="P236" s="65"/>
      <c r="Q236" s="65"/>
      <c r="R236" s="65"/>
      <c r="S236" s="65"/>
      <c r="T236" s="65"/>
      <c r="U236" s="65"/>
      <c r="V236" s="65"/>
      <c r="W236" s="65"/>
      <c r="X236" s="65"/>
      <c r="Y236" s="65"/>
      <c r="Z236" s="65"/>
      <c r="AA236" s="65"/>
      <c r="AB236" s="65"/>
      <c r="AC236" s="65"/>
      <c r="AD236" s="65"/>
      <c r="AE236" s="65"/>
      <c r="AF236" s="67"/>
      <c r="AG236" s="57"/>
      <c r="AH236" s="64"/>
      <c r="AI236" s="69"/>
      <c r="AJ236" s="63"/>
      <c r="AK236" s="37">
        <v>6</v>
      </c>
      <c r="AL236" s="38" t="s">
        <v>70</v>
      </c>
      <c r="AM236" s="39"/>
      <c r="AN236" s="39"/>
      <c r="AO236" s="39"/>
      <c r="AP236" s="39"/>
      <c r="AQ236" s="39"/>
      <c r="AR236" s="39"/>
      <c r="AS236" s="39"/>
      <c r="AT236" s="39"/>
      <c r="AU236" s="39"/>
      <c r="AV236" s="39"/>
      <c r="AW236" s="40">
        <f t="shared" si="49"/>
        <v>0</v>
      </c>
      <c r="AX236" s="49" t="s">
        <v>68</v>
      </c>
      <c r="AY236" s="52">
        <f t="shared" ref="AY236" si="50">IFERROR(SUMIF(AO231:AO240,"Preventivo",AW231:AW240)/COUNTIF(AO231:AO240,"Preventivo"),0)</f>
        <v>100</v>
      </c>
      <c r="AZ236" s="55"/>
      <c r="BA236" s="57"/>
      <c r="BB236" s="60"/>
      <c r="BC236" s="57"/>
      <c r="BD236" s="62"/>
      <c r="BE236" s="63"/>
      <c r="BF236" s="64"/>
      <c r="BG236" s="65"/>
      <c r="BH236" s="65"/>
    </row>
    <row r="237" spans="2:60" ht="12.75" hidden="1" x14ac:dyDescent="0.25">
      <c r="B237" s="87"/>
      <c r="C237" s="89"/>
      <c r="D237" s="89"/>
      <c r="E237" s="65"/>
      <c r="F237" s="65"/>
      <c r="G237" s="65"/>
      <c r="H237" s="65"/>
      <c r="I237" s="91"/>
      <c r="J237" s="93"/>
      <c r="K237" s="89"/>
      <c r="L237" s="96"/>
      <c r="M237" s="57"/>
      <c r="N237" s="65"/>
      <c r="O237" s="65"/>
      <c r="P237" s="65"/>
      <c r="Q237" s="65"/>
      <c r="R237" s="65"/>
      <c r="S237" s="65"/>
      <c r="T237" s="65"/>
      <c r="U237" s="65"/>
      <c r="V237" s="65"/>
      <c r="W237" s="65"/>
      <c r="X237" s="65"/>
      <c r="Y237" s="65"/>
      <c r="Z237" s="65"/>
      <c r="AA237" s="65"/>
      <c r="AB237" s="65"/>
      <c r="AC237" s="65"/>
      <c r="AD237" s="65"/>
      <c r="AE237" s="65"/>
      <c r="AF237" s="67"/>
      <c r="AG237" s="57"/>
      <c r="AH237" s="64"/>
      <c r="AI237" s="69"/>
      <c r="AJ237" s="63"/>
      <c r="AK237" s="32">
        <v>7</v>
      </c>
      <c r="AL237" s="38" t="s">
        <v>70</v>
      </c>
      <c r="AM237" s="39"/>
      <c r="AN237" s="39"/>
      <c r="AO237" s="39"/>
      <c r="AP237" s="39"/>
      <c r="AQ237" s="39"/>
      <c r="AR237" s="39"/>
      <c r="AS237" s="39"/>
      <c r="AT237" s="39"/>
      <c r="AU237" s="39"/>
      <c r="AV237" s="39"/>
      <c r="AW237" s="40">
        <f t="shared" si="49"/>
        <v>0</v>
      </c>
      <c r="AX237" s="50"/>
      <c r="AY237" s="53"/>
      <c r="AZ237" s="55"/>
      <c r="BA237" s="57"/>
      <c r="BB237" s="60"/>
      <c r="BC237" s="57"/>
      <c r="BD237" s="62"/>
      <c r="BE237" s="63"/>
      <c r="BF237" s="64"/>
      <c r="BG237" s="65"/>
      <c r="BH237" s="65"/>
    </row>
    <row r="238" spans="2:60" ht="12.75" hidden="1" x14ac:dyDescent="0.25">
      <c r="B238" s="87"/>
      <c r="C238" s="89"/>
      <c r="D238" s="89"/>
      <c r="E238" s="65"/>
      <c r="F238" s="65"/>
      <c r="G238" s="65"/>
      <c r="H238" s="65"/>
      <c r="I238" s="91"/>
      <c r="J238" s="93"/>
      <c r="K238" s="89"/>
      <c r="L238" s="96"/>
      <c r="M238" s="57"/>
      <c r="N238" s="65"/>
      <c r="O238" s="65"/>
      <c r="P238" s="65"/>
      <c r="Q238" s="65"/>
      <c r="R238" s="65"/>
      <c r="S238" s="65"/>
      <c r="T238" s="65"/>
      <c r="U238" s="65"/>
      <c r="V238" s="65"/>
      <c r="W238" s="65"/>
      <c r="X238" s="65"/>
      <c r="Y238" s="65"/>
      <c r="Z238" s="65"/>
      <c r="AA238" s="65"/>
      <c r="AB238" s="65"/>
      <c r="AC238" s="65"/>
      <c r="AD238" s="65"/>
      <c r="AE238" s="65"/>
      <c r="AF238" s="67"/>
      <c r="AG238" s="57"/>
      <c r="AH238" s="64"/>
      <c r="AI238" s="69"/>
      <c r="AJ238" s="63"/>
      <c r="AK238" s="37">
        <v>8</v>
      </c>
      <c r="AL238" s="38" t="s">
        <v>70</v>
      </c>
      <c r="AM238" s="39"/>
      <c r="AN238" s="39"/>
      <c r="AO238" s="39"/>
      <c r="AP238" s="39"/>
      <c r="AQ238" s="39"/>
      <c r="AR238" s="39"/>
      <c r="AS238" s="39"/>
      <c r="AT238" s="39"/>
      <c r="AU238" s="39"/>
      <c r="AV238" s="39"/>
      <c r="AW238" s="40">
        <f t="shared" si="49"/>
        <v>0</v>
      </c>
      <c r="AX238" s="50"/>
      <c r="AY238" s="53"/>
      <c r="AZ238" s="55"/>
      <c r="BA238" s="57"/>
      <c r="BB238" s="60"/>
      <c r="BC238" s="57"/>
      <c r="BD238" s="62"/>
      <c r="BE238" s="63"/>
      <c r="BF238" s="64"/>
      <c r="BG238" s="65"/>
      <c r="BH238" s="65"/>
    </row>
    <row r="239" spans="2:60" ht="12.75" hidden="1" x14ac:dyDescent="0.25">
      <c r="B239" s="87"/>
      <c r="C239" s="89"/>
      <c r="D239" s="89"/>
      <c r="E239" s="65"/>
      <c r="F239" s="65"/>
      <c r="G239" s="65"/>
      <c r="H239" s="65"/>
      <c r="I239" s="91"/>
      <c r="J239" s="93"/>
      <c r="K239" s="89"/>
      <c r="L239" s="96"/>
      <c r="M239" s="57"/>
      <c r="N239" s="65"/>
      <c r="O239" s="65"/>
      <c r="P239" s="65"/>
      <c r="Q239" s="65"/>
      <c r="R239" s="65"/>
      <c r="S239" s="65"/>
      <c r="T239" s="65"/>
      <c r="U239" s="65"/>
      <c r="V239" s="65"/>
      <c r="W239" s="65"/>
      <c r="X239" s="65"/>
      <c r="Y239" s="65"/>
      <c r="Z239" s="65"/>
      <c r="AA239" s="65"/>
      <c r="AB239" s="65"/>
      <c r="AC239" s="65"/>
      <c r="AD239" s="65"/>
      <c r="AE239" s="65"/>
      <c r="AF239" s="67"/>
      <c r="AG239" s="57"/>
      <c r="AH239" s="64"/>
      <c r="AI239" s="69"/>
      <c r="AJ239" s="63"/>
      <c r="AK239" s="37">
        <v>9</v>
      </c>
      <c r="AL239" s="38" t="s">
        <v>70</v>
      </c>
      <c r="AM239" s="39"/>
      <c r="AN239" s="39"/>
      <c r="AO239" s="39"/>
      <c r="AP239" s="39"/>
      <c r="AQ239" s="39"/>
      <c r="AR239" s="39"/>
      <c r="AS239" s="39"/>
      <c r="AT239" s="39"/>
      <c r="AU239" s="39"/>
      <c r="AV239" s="39"/>
      <c r="AW239" s="40">
        <f t="shared" si="49"/>
        <v>0</v>
      </c>
      <c r="AX239" s="50"/>
      <c r="AY239" s="53"/>
      <c r="AZ239" s="55"/>
      <c r="BA239" s="57"/>
      <c r="BB239" s="60"/>
      <c r="BC239" s="57"/>
      <c r="BD239" s="62"/>
      <c r="BE239" s="63"/>
      <c r="BF239" s="64"/>
      <c r="BG239" s="65"/>
      <c r="BH239" s="65"/>
    </row>
    <row r="240" spans="2:60" ht="12.75" hidden="1" x14ac:dyDescent="0.25">
      <c r="B240" s="87"/>
      <c r="C240" s="90"/>
      <c r="D240" s="90"/>
      <c r="E240" s="65"/>
      <c r="F240" s="65"/>
      <c r="G240" s="65"/>
      <c r="H240" s="65"/>
      <c r="I240" s="91"/>
      <c r="J240" s="94"/>
      <c r="K240" s="90"/>
      <c r="L240" s="97"/>
      <c r="M240" s="58"/>
      <c r="N240" s="65"/>
      <c r="O240" s="65"/>
      <c r="P240" s="65"/>
      <c r="Q240" s="65"/>
      <c r="R240" s="65"/>
      <c r="S240" s="65"/>
      <c r="T240" s="65"/>
      <c r="U240" s="65"/>
      <c r="V240" s="65"/>
      <c r="W240" s="65"/>
      <c r="X240" s="65"/>
      <c r="Y240" s="65"/>
      <c r="Z240" s="65"/>
      <c r="AA240" s="65"/>
      <c r="AB240" s="65"/>
      <c r="AC240" s="65"/>
      <c r="AD240" s="65"/>
      <c r="AE240" s="65"/>
      <c r="AF240" s="68"/>
      <c r="AG240" s="58"/>
      <c r="AH240" s="64"/>
      <c r="AI240" s="69"/>
      <c r="AJ240" s="63"/>
      <c r="AK240" s="32">
        <v>10</v>
      </c>
      <c r="AL240" s="41" t="s">
        <v>70</v>
      </c>
      <c r="AM240" s="42"/>
      <c r="AN240" s="42"/>
      <c r="AO240" s="42"/>
      <c r="AP240" s="42"/>
      <c r="AQ240" s="42"/>
      <c r="AR240" s="42"/>
      <c r="AS240" s="42"/>
      <c r="AT240" s="42"/>
      <c r="AU240" s="42"/>
      <c r="AV240" s="42"/>
      <c r="AW240" s="43">
        <f t="shared" si="49"/>
        <v>0</v>
      </c>
      <c r="AX240" s="51"/>
      <c r="AY240" s="54"/>
      <c r="AZ240" s="55"/>
      <c r="BA240" s="58"/>
      <c r="BB240" s="61"/>
      <c r="BC240" s="58"/>
      <c r="BD240" s="62"/>
      <c r="BE240" s="63"/>
      <c r="BF240" s="64"/>
      <c r="BG240" s="65"/>
      <c r="BH240" s="65"/>
    </row>
    <row r="241" spans="2:60" s="31" customFormat="1" ht="63.75" customHeight="1" x14ac:dyDescent="0.25">
      <c r="B241" s="87" t="s">
        <v>41</v>
      </c>
      <c r="C241" s="65" t="s">
        <v>227</v>
      </c>
      <c r="D241" s="65" t="s">
        <v>228</v>
      </c>
      <c r="E241" s="65" t="s">
        <v>77</v>
      </c>
      <c r="F241" s="65" t="s">
        <v>77</v>
      </c>
      <c r="G241" s="65" t="s">
        <v>77</v>
      </c>
      <c r="H241" s="65" t="s">
        <v>77</v>
      </c>
      <c r="I241" s="91" t="str">
        <f>IF(AND((E241="SI"),(F241="SI"),(G241="SI"),(H241="SI")),"Si es Riesgo de Corrupción","No es Riesgo de Corrupción")</f>
        <v>Si es Riesgo de Corrupción</v>
      </c>
      <c r="J241" s="92" t="s">
        <v>230</v>
      </c>
      <c r="K241" s="88" t="s">
        <v>231</v>
      </c>
      <c r="L241" s="95">
        <v>2</v>
      </c>
      <c r="M241" s="56" t="str">
        <f>IF(L241=1,"Rara vez
No se ha presentado en los últimos 5 años",IF(L241=2,"Improbable
Se presentó una vez en los últimos 5 años",IF(L241=3,"Posible
Se presentó una vez en los últimos 2 años",IF(L241=4,"Probable
Se presento una vez en el último año",IF(L241=5,"Casi seguro
Se ha presentado más de una vez al año","← 
Definir el nivel de probabilidad")))))</f>
        <v>Improbable
Se presentó una vez en los últimos 5 años</v>
      </c>
      <c r="N241" s="65" t="s">
        <v>77</v>
      </c>
      <c r="O241" s="65" t="s">
        <v>77</v>
      </c>
      <c r="P241" s="65" t="s">
        <v>77</v>
      </c>
      <c r="Q241" s="65" t="s">
        <v>77</v>
      </c>
      <c r="R241" s="65" t="s">
        <v>77</v>
      </c>
      <c r="S241" s="65" t="s">
        <v>77</v>
      </c>
      <c r="T241" s="65" t="s">
        <v>77</v>
      </c>
      <c r="U241" s="65" t="s">
        <v>77</v>
      </c>
      <c r="V241" s="65" t="s">
        <v>77</v>
      </c>
      <c r="W241" s="65" t="s">
        <v>77</v>
      </c>
      <c r="X241" s="65" t="s">
        <v>77</v>
      </c>
      <c r="Y241" s="65" t="s">
        <v>77</v>
      </c>
      <c r="Z241" s="65" t="s">
        <v>77</v>
      </c>
      <c r="AA241" s="65" t="s">
        <v>77</v>
      </c>
      <c r="AB241" s="65" t="s">
        <v>77</v>
      </c>
      <c r="AC241" s="65" t="s">
        <v>77</v>
      </c>
      <c r="AD241" s="65" t="s">
        <v>77</v>
      </c>
      <c r="AE241" s="65" t="s">
        <v>77</v>
      </c>
      <c r="AF241" s="66">
        <f>COUNTIF(N241:AE250,"SI")</f>
        <v>18</v>
      </c>
      <c r="AG241" s="56" t="str">
        <f>IF(AF241&lt;=5,"Moderado",IF(AND(AF241&gt;5,AF241&lt;=11),"Mayor",IF(AF241&gt;11,"Catastrófico","Responder las preguntas que se encuentran en los numerales del 1 al 18")))</f>
        <v>Catastrófico</v>
      </c>
      <c r="AH241" s="64">
        <f>IF(AG241="Moderado",5,IF(AG241="Mayor",10,IF(AG241="Catastrófico",20,"Responder las preguntas que se encuentran en los numerales del 1 al 18")))</f>
        <v>20</v>
      </c>
      <c r="AI241" s="69">
        <f>AH241*L241</f>
        <v>40</v>
      </c>
      <c r="AJ241" s="63" t="str">
        <f>IF(AI241&lt;=10,"Baja",IF(AND(AI241&gt;10,AI241&lt;=25),"Moderada",IF(AND(AI241&gt;25,AI241&lt;=50),"Alta",IF(AI241&gt;50,"Extrema",""))))</f>
        <v>Alta</v>
      </c>
      <c r="AK241" s="32">
        <v>1</v>
      </c>
      <c r="AL241" s="33" t="s">
        <v>266</v>
      </c>
      <c r="AM241" s="34" t="s">
        <v>261</v>
      </c>
      <c r="AN241" s="34" t="s">
        <v>205</v>
      </c>
      <c r="AO241" s="34" t="s">
        <v>114</v>
      </c>
      <c r="AP241" s="35" t="s">
        <v>77</v>
      </c>
      <c r="AQ241" s="35" t="s">
        <v>77</v>
      </c>
      <c r="AR241" s="35" t="s">
        <v>77</v>
      </c>
      <c r="AS241" s="35" t="s">
        <v>77</v>
      </c>
      <c r="AT241" s="35" t="s">
        <v>77</v>
      </c>
      <c r="AU241" s="35" t="s">
        <v>77</v>
      </c>
      <c r="AV241" s="34" t="s">
        <v>77</v>
      </c>
      <c r="AW241" s="36">
        <f t="shared" si="49"/>
        <v>100</v>
      </c>
      <c r="AX241" s="49" t="s">
        <v>69</v>
      </c>
      <c r="AY241" s="52">
        <f t="shared" ref="AY241" si="51">IFERROR(((SUMIF(AO241:AO250,"Correctivo",AW241:AW250))+(SUMIF(AO241:AO250,"Detectivo",AW241:AW250)))/(COUNTIF(AO241:AO250,"Correctivo")+COUNTIF(AO241:AO250,"Detectivo")),0)</f>
        <v>92.5</v>
      </c>
      <c r="AZ241" s="55">
        <f>IF(AY246&lt;=50,L241,IF(AND(AY246&gt;50,AY246&lt;=75,L241&gt;1),L241-1,IF(AND(AY246&gt;75,L241&gt;2),L241-2,IF(AND(AY246&gt;75,L241=2),L241-1,1))))</f>
        <v>1</v>
      </c>
      <c r="BA241" s="56" t="str">
        <f>IF(AZ241=1,"Rara vez
No se ha presentado en los últimos 5 años",IF(AZ241=2,"Improbable
Se presentó una vez en los últimos 5 años",IF(AZ241=3,"Posible
Se presentó una vez en los últimos 2 años",IF(AZ241=4,"Probable
Se presento una vez en el último año",IF(AZ241=5,"Casi seguro
Se ha presentado más de una vez al año","← 
Definir el nivel de probabilidad")))))</f>
        <v>Rara vez
No se ha presentado en los últimos 5 años</v>
      </c>
      <c r="BB241" s="59">
        <f>IF(AY241&lt;=50,AH241,IF(AND(AY241&lt;=75,AH241=10),AH241-5,IF(AND(AY241&lt;=75,AH241=20),AH241-10,IF(AND(AY241&lt;=100,AH241=20),AH241-15,IF(AND(AY241&lt;=100,AH241=10),AH241-5,5)))))</f>
        <v>5</v>
      </c>
      <c r="BC241" s="56" t="str">
        <f>IF(BB241&lt;=5,"Moderado",IF(AND(BB241&gt;5,BB241&lt;=11),"Mayor",IF(BB241&gt;11,"Catastrófico","Responder las preguntas que se encuentran en los numerales del 1 al 18")))</f>
        <v>Moderado</v>
      </c>
      <c r="BD241" s="62">
        <f>BB241*AZ241</f>
        <v>5</v>
      </c>
      <c r="BE241" s="63" t="str">
        <f>IF(BD241&lt;=10,"Baja",IF(AND(BD241&gt;10,BD241&lt;=25),"Moderada",IF(AND(BD241&gt;25,BD241&lt;=50),"Alta",IF(BD241&gt;50,"Extrema",""))))</f>
        <v>Baja</v>
      </c>
      <c r="BF241" s="64" t="str">
        <f>IF(BE241="Baja","Tratamiento: eliminarse o reducirse fácilmente con los controles establecidos en la entidad.",IF(OR(BE241="Moderada",BE241="Alta"),"Tratamiento: llevar los riesgos a la Zona de Riesgo Baja o eliminarlo",IF(BE241="Extrema","Tratamiento: requieren de un tratamiento prioritario. Se deben implementar los controles orientados a reducir la posibilidad de ocurrencia del riesgo o disminuir el impacto de sus efectos y tomar las medidas de protección.",0)))</f>
        <v>Tratamiento: eliminarse o reducirse fácilmente con los controles establecidos en la entidad.</v>
      </c>
      <c r="BG241" s="65"/>
      <c r="BH241" s="65"/>
    </row>
    <row r="242" spans="2:60" s="31" customFormat="1" ht="56.25" customHeight="1" x14ac:dyDescent="0.25">
      <c r="B242" s="87"/>
      <c r="C242" s="65"/>
      <c r="D242" s="65"/>
      <c r="E242" s="65"/>
      <c r="F242" s="65"/>
      <c r="G242" s="65"/>
      <c r="H242" s="65"/>
      <c r="I242" s="91"/>
      <c r="J242" s="93"/>
      <c r="K242" s="89"/>
      <c r="L242" s="96"/>
      <c r="M242" s="57"/>
      <c r="N242" s="65"/>
      <c r="O242" s="65"/>
      <c r="P242" s="65"/>
      <c r="Q242" s="65"/>
      <c r="R242" s="65"/>
      <c r="S242" s="65"/>
      <c r="T242" s="65"/>
      <c r="U242" s="65"/>
      <c r="V242" s="65"/>
      <c r="W242" s="65"/>
      <c r="X242" s="65"/>
      <c r="Y242" s="65"/>
      <c r="Z242" s="65"/>
      <c r="AA242" s="65"/>
      <c r="AB242" s="65"/>
      <c r="AC242" s="65"/>
      <c r="AD242" s="65"/>
      <c r="AE242" s="65"/>
      <c r="AF242" s="67"/>
      <c r="AG242" s="57"/>
      <c r="AH242" s="64"/>
      <c r="AI242" s="69"/>
      <c r="AJ242" s="63"/>
      <c r="AK242" s="37">
        <v>2</v>
      </c>
      <c r="AL242" s="38" t="s">
        <v>262</v>
      </c>
      <c r="AM242" s="34" t="s">
        <v>261</v>
      </c>
      <c r="AN242" s="39" t="s">
        <v>205</v>
      </c>
      <c r="AO242" s="39" t="s">
        <v>94</v>
      </c>
      <c r="AP242" s="39" t="s">
        <v>77</v>
      </c>
      <c r="AQ242" s="39" t="s">
        <v>77</v>
      </c>
      <c r="AR242" s="39" t="s">
        <v>77</v>
      </c>
      <c r="AS242" s="39" t="s">
        <v>80</v>
      </c>
      <c r="AT242" s="39" t="s">
        <v>77</v>
      </c>
      <c r="AU242" s="39" t="s">
        <v>77</v>
      </c>
      <c r="AV242" s="39" t="s">
        <v>77</v>
      </c>
      <c r="AW242" s="40">
        <f t="shared" si="49"/>
        <v>90</v>
      </c>
      <c r="AX242" s="50"/>
      <c r="AY242" s="53"/>
      <c r="AZ242" s="55"/>
      <c r="BA242" s="57"/>
      <c r="BB242" s="60"/>
      <c r="BC242" s="57"/>
      <c r="BD242" s="62"/>
      <c r="BE242" s="63"/>
      <c r="BF242" s="64"/>
      <c r="BG242" s="65"/>
      <c r="BH242" s="65"/>
    </row>
    <row r="243" spans="2:60" s="31" customFormat="1" ht="75" customHeight="1" x14ac:dyDescent="0.25">
      <c r="B243" s="87"/>
      <c r="C243" s="65"/>
      <c r="D243" s="65"/>
      <c r="E243" s="65"/>
      <c r="F243" s="65"/>
      <c r="G243" s="65"/>
      <c r="H243" s="65"/>
      <c r="I243" s="91"/>
      <c r="J243" s="93"/>
      <c r="K243" s="89"/>
      <c r="L243" s="96"/>
      <c r="M243" s="57"/>
      <c r="N243" s="65"/>
      <c r="O243" s="65"/>
      <c r="P243" s="65"/>
      <c r="Q243" s="65"/>
      <c r="R243" s="65"/>
      <c r="S243" s="65"/>
      <c r="T243" s="65"/>
      <c r="U243" s="65"/>
      <c r="V243" s="65"/>
      <c r="W243" s="65"/>
      <c r="X243" s="65"/>
      <c r="Y243" s="65"/>
      <c r="Z243" s="65"/>
      <c r="AA243" s="65"/>
      <c r="AB243" s="65"/>
      <c r="AC243" s="65"/>
      <c r="AD243" s="65"/>
      <c r="AE243" s="65"/>
      <c r="AF243" s="67"/>
      <c r="AG243" s="57"/>
      <c r="AH243" s="64"/>
      <c r="AI243" s="69"/>
      <c r="AJ243" s="63"/>
      <c r="AK243" s="37">
        <v>3</v>
      </c>
      <c r="AL243" s="38" t="s">
        <v>267</v>
      </c>
      <c r="AM243" s="34" t="s">
        <v>261</v>
      </c>
      <c r="AN243" s="39" t="s">
        <v>270</v>
      </c>
      <c r="AO243" s="39" t="s">
        <v>114</v>
      </c>
      <c r="AP243" s="39" t="s">
        <v>77</v>
      </c>
      <c r="AQ243" s="39" t="s">
        <v>77</v>
      </c>
      <c r="AR243" s="39" t="s">
        <v>80</v>
      </c>
      <c r="AS243" s="39" t="s">
        <v>77</v>
      </c>
      <c r="AT243" s="39" t="s">
        <v>77</v>
      </c>
      <c r="AU243" s="39" t="s">
        <v>77</v>
      </c>
      <c r="AV243" s="39" t="s">
        <v>77</v>
      </c>
      <c r="AW243" s="40">
        <f t="shared" si="49"/>
        <v>85</v>
      </c>
      <c r="AX243" s="50"/>
      <c r="AY243" s="53"/>
      <c r="AZ243" s="55"/>
      <c r="BA243" s="57"/>
      <c r="BB243" s="60"/>
      <c r="BC243" s="57"/>
      <c r="BD243" s="62"/>
      <c r="BE243" s="63"/>
      <c r="BF243" s="64"/>
      <c r="BG243" s="65"/>
      <c r="BH243" s="65"/>
    </row>
    <row r="244" spans="2:60" s="31" customFormat="1" ht="38.25" x14ac:dyDescent="0.25">
      <c r="B244" s="87"/>
      <c r="C244" s="65"/>
      <c r="D244" s="65"/>
      <c r="E244" s="65"/>
      <c r="F244" s="65"/>
      <c r="G244" s="65"/>
      <c r="H244" s="65"/>
      <c r="I244" s="91"/>
      <c r="J244" s="93"/>
      <c r="K244" s="89"/>
      <c r="L244" s="96"/>
      <c r="M244" s="57"/>
      <c r="N244" s="65"/>
      <c r="O244" s="65"/>
      <c r="P244" s="65"/>
      <c r="Q244" s="65"/>
      <c r="R244" s="65"/>
      <c r="S244" s="65"/>
      <c r="T244" s="65"/>
      <c r="U244" s="65"/>
      <c r="V244" s="65"/>
      <c r="W244" s="65"/>
      <c r="X244" s="65"/>
      <c r="Y244" s="65"/>
      <c r="Z244" s="65"/>
      <c r="AA244" s="65"/>
      <c r="AB244" s="65"/>
      <c r="AC244" s="65"/>
      <c r="AD244" s="65"/>
      <c r="AE244" s="65"/>
      <c r="AF244" s="67"/>
      <c r="AG244" s="57"/>
      <c r="AH244" s="64"/>
      <c r="AI244" s="69"/>
      <c r="AJ244" s="63"/>
      <c r="AK244" s="37">
        <v>4</v>
      </c>
      <c r="AL244" s="38" t="s">
        <v>263</v>
      </c>
      <c r="AM244" s="34" t="s">
        <v>261</v>
      </c>
      <c r="AN244" s="39" t="s">
        <v>205</v>
      </c>
      <c r="AO244" s="39" t="s">
        <v>94</v>
      </c>
      <c r="AP244" s="39" t="s">
        <v>77</v>
      </c>
      <c r="AQ244" s="39" t="s">
        <v>77</v>
      </c>
      <c r="AR244" s="39" t="s">
        <v>77</v>
      </c>
      <c r="AS244" s="39" t="s">
        <v>77</v>
      </c>
      <c r="AT244" s="39" t="s">
        <v>77</v>
      </c>
      <c r="AU244" s="39" t="s">
        <v>77</v>
      </c>
      <c r="AV244" s="39" t="s">
        <v>77</v>
      </c>
      <c r="AW244" s="40">
        <f t="shared" si="49"/>
        <v>100</v>
      </c>
      <c r="AX244" s="50"/>
      <c r="AY244" s="53"/>
      <c r="AZ244" s="55"/>
      <c r="BA244" s="57"/>
      <c r="BB244" s="60"/>
      <c r="BC244" s="57"/>
      <c r="BD244" s="62"/>
      <c r="BE244" s="63"/>
      <c r="BF244" s="64"/>
      <c r="BG244" s="65"/>
      <c r="BH244" s="65"/>
    </row>
    <row r="245" spans="2:60" s="31" customFormat="1" ht="24" customHeight="1" x14ac:dyDescent="0.25">
      <c r="B245" s="87"/>
      <c r="C245" s="65"/>
      <c r="D245" s="65"/>
      <c r="E245" s="65"/>
      <c r="F245" s="65"/>
      <c r="G245" s="65"/>
      <c r="H245" s="65"/>
      <c r="I245" s="91"/>
      <c r="J245" s="93"/>
      <c r="K245" s="89"/>
      <c r="L245" s="96"/>
      <c r="M245" s="57"/>
      <c r="N245" s="65"/>
      <c r="O245" s="65"/>
      <c r="P245" s="65"/>
      <c r="Q245" s="65"/>
      <c r="R245" s="65"/>
      <c r="S245" s="65"/>
      <c r="T245" s="65"/>
      <c r="U245" s="65"/>
      <c r="V245" s="65"/>
      <c r="W245" s="65"/>
      <c r="X245" s="65"/>
      <c r="Y245" s="65"/>
      <c r="Z245" s="65"/>
      <c r="AA245" s="65"/>
      <c r="AB245" s="65"/>
      <c r="AC245" s="65"/>
      <c r="AD245" s="65"/>
      <c r="AE245" s="65"/>
      <c r="AF245" s="67"/>
      <c r="AG245" s="57"/>
      <c r="AH245" s="64"/>
      <c r="AI245" s="69"/>
      <c r="AJ245" s="63"/>
      <c r="AK245" s="37">
        <v>5</v>
      </c>
      <c r="AL245" s="38" t="s">
        <v>268</v>
      </c>
      <c r="AM245" s="39" t="s">
        <v>256</v>
      </c>
      <c r="AN245" s="39" t="s">
        <v>93</v>
      </c>
      <c r="AO245" s="39" t="s">
        <v>114</v>
      </c>
      <c r="AP245" s="39" t="s">
        <v>77</v>
      </c>
      <c r="AQ245" s="39" t="s">
        <v>77</v>
      </c>
      <c r="AR245" s="39" t="s">
        <v>80</v>
      </c>
      <c r="AS245" s="39" t="s">
        <v>77</v>
      </c>
      <c r="AT245" s="39" t="s">
        <v>77</v>
      </c>
      <c r="AU245" s="39" t="s">
        <v>77</v>
      </c>
      <c r="AV245" s="39" t="s">
        <v>77</v>
      </c>
      <c r="AW245" s="40">
        <f t="shared" si="49"/>
        <v>85</v>
      </c>
      <c r="AX245" s="51"/>
      <c r="AY245" s="54"/>
      <c r="AZ245" s="55"/>
      <c r="BA245" s="57"/>
      <c r="BB245" s="60"/>
      <c r="BC245" s="57"/>
      <c r="BD245" s="62"/>
      <c r="BE245" s="63"/>
      <c r="BF245" s="64"/>
      <c r="BG245" s="65"/>
      <c r="BH245" s="65"/>
    </row>
    <row r="246" spans="2:60" s="31" customFormat="1" ht="67.5" customHeight="1" x14ac:dyDescent="0.25">
      <c r="B246" s="87"/>
      <c r="C246" s="65"/>
      <c r="D246" s="65"/>
      <c r="E246" s="65"/>
      <c r="F246" s="65"/>
      <c r="G246" s="65"/>
      <c r="H246" s="65"/>
      <c r="I246" s="91"/>
      <c r="J246" s="93"/>
      <c r="K246" s="89"/>
      <c r="L246" s="96"/>
      <c r="M246" s="57"/>
      <c r="N246" s="65"/>
      <c r="O246" s="65"/>
      <c r="P246" s="65"/>
      <c r="Q246" s="65"/>
      <c r="R246" s="65"/>
      <c r="S246" s="65"/>
      <c r="T246" s="65"/>
      <c r="U246" s="65"/>
      <c r="V246" s="65"/>
      <c r="W246" s="65"/>
      <c r="X246" s="65"/>
      <c r="Y246" s="65"/>
      <c r="Z246" s="65"/>
      <c r="AA246" s="65"/>
      <c r="AB246" s="65"/>
      <c r="AC246" s="65"/>
      <c r="AD246" s="65"/>
      <c r="AE246" s="65"/>
      <c r="AF246" s="67"/>
      <c r="AG246" s="57"/>
      <c r="AH246" s="64"/>
      <c r="AI246" s="69"/>
      <c r="AJ246" s="63"/>
      <c r="AK246" s="37">
        <v>6</v>
      </c>
      <c r="AL246" s="38" t="s">
        <v>269</v>
      </c>
      <c r="AM246" s="39" t="s">
        <v>261</v>
      </c>
      <c r="AN246" s="39" t="s">
        <v>205</v>
      </c>
      <c r="AO246" s="39" t="s">
        <v>114</v>
      </c>
      <c r="AP246" s="39" t="s">
        <v>77</v>
      </c>
      <c r="AQ246" s="39" t="s">
        <v>77</v>
      </c>
      <c r="AR246" s="39" t="s">
        <v>77</v>
      </c>
      <c r="AS246" s="39" t="s">
        <v>77</v>
      </c>
      <c r="AT246" s="39" t="s">
        <v>77</v>
      </c>
      <c r="AU246" s="39" t="s">
        <v>77</v>
      </c>
      <c r="AV246" s="39" t="s">
        <v>77</v>
      </c>
      <c r="AW246" s="40">
        <f t="shared" si="49"/>
        <v>100</v>
      </c>
      <c r="AX246" s="49" t="s">
        <v>68</v>
      </c>
      <c r="AY246" s="52">
        <f t="shared" ref="AY246" si="52">IFERROR(SUMIF(AO241:AO250,"Preventivo",AW241:AW250)/COUNTIF(AO241:AO250,"Preventivo"),0)</f>
        <v>95</v>
      </c>
      <c r="AZ246" s="55"/>
      <c r="BA246" s="57"/>
      <c r="BB246" s="60"/>
      <c r="BC246" s="57"/>
      <c r="BD246" s="62"/>
      <c r="BE246" s="63"/>
      <c r="BF246" s="64"/>
      <c r="BG246" s="65"/>
      <c r="BH246" s="65"/>
    </row>
    <row r="247" spans="2:60" s="31" customFormat="1" ht="1.5" customHeight="1" x14ac:dyDescent="0.25">
      <c r="B247" s="87"/>
      <c r="C247" s="65"/>
      <c r="D247" s="65"/>
      <c r="E247" s="65"/>
      <c r="F247" s="65"/>
      <c r="G247" s="65"/>
      <c r="H247" s="65"/>
      <c r="I247" s="91"/>
      <c r="J247" s="93"/>
      <c r="K247" s="89"/>
      <c r="L247" s="96"/>
      <c r="M247" s="57"/>
      <c r="N247" s="65"/>
      <c r="O247" s="65"/>
      <c r="P247" s="65"/>
      <c r="Q247" s="65"/>
      <c r="R247" s="65"/>
      <c r="S247" s="65"/>
      <c r="T247" s="65"/>
      <c r="U247" s="65"/>
      <c r="V247" s="65"/>
      <c r="W247" s="65"/>
      <c r="X247" s="65"/>
      <c r="Y247" s="65"/>
      <c r="Z247" s="65"/>
      <c r="AA247" s="65"/>
      <c r="AB247" s="65"/>
      <c r="AC247" s="65"/>
      <c r="AD247" s="65"/>
      <c r="AE247" s="65"/>
      <c r="AF247" s="67"/>
      <c r="AG247" s="57"/>
      <c r="AH247" s="64"/>
      <c r="AI247" s="69"/>
      <c r="AJ247" s="63"/>
      <c r="AK247" s="37">
        <v>7</v>
      </c>
      <c r="AL247" s="38"/>
      <c r="AM247" s="39"/>
      <c r="AN247" s="39"/>
      <c r="AO247" s="39"/>
      <c r="AP247" s="39"/>
      <c r="AQ247" s="39"/>
      <c r="AR247" s="39"/>
      <c r="AS247" s="39"/>
      <c r="AT247" s="39"/>
      <c r="AU247" s="39"/>
      <c r="AV247" s="39"/>
      <c r="AW247" s="40">
        <f t="shared" si="49"/>
        <v>0</v>
      </c>
      <c r="AX247" s="50"/>
      <c r="AY247" s="53"/>
      <c r="AZ247" s="55"/>
      <c r="BA247" s="57"/>
      <c r="BB247" s="60"/>
      <c r="BC247" s="57"/>
      <c r="BD247" s="62"/>
      <c r="BE247" s="63"/>
      <c r="BF247" s="64"/>
      <c r="BG247" s="65"/>
      <c r="BH247" s="65"/>
    </row>
    <row r="248" spans="2:60" s="31" customFormat="1" ht="15" hidden="1" customHeight="1" x14ac:dyDescent="0.25">
      <c r="B248" s="87"/>
      <c r="C248" s="65"/>
      <c r="D248" s="65"/>
      <c r="E248" s="65"/>
      <c r="F248" s="65"/>
      <c r="G248" s="65"/>
      <c r="H248" s="65"/>
      <c r="I248" s="91"/>
      <c r="J248" s="93"/>
      <c r="K248" s="89"/>
      <c r="L248" s="96"/>
      <c r="M248" s="57"/>
      <c r="N248" s="65"/>
      <c r="O248" s="65"/>
      <c r="P248" s="65"/>
      <c r="Q248" s="65"/>
      <c r="R248" s="65"/>
      <c r="S248" s="65"/>
      <c r="T248" s="65"/>
      <c r="U248" s="65"/>
      <c r="V248" s="65"/>
      <c r="W248" s="65"/>
      <c r="X248" s="65"/>
      <c r="Y248" s="65"/>
      <c r="Z248" s="65"/>
      <c r="AA248" s="65"/>
      <c r="AB248" s="65"/>
      <c r="AC248" s="65"/>
      <c r="AD248" s="65"/>
      <c r="AE248" s="65"/>
      <c r="AF248" s="67"/>
      <c r="AG248" s="57"/>
      <c r="AH248" s="64"/>
      <c r="AI248" s="69"/>
      <c r="AJ248" s="63"/>
      <c r="AK248" s="37">
        <v>8</v>
      </c>
      <c r="AL248" s="38"/>
      <c r="AM248" s="39"/>
      <c r="AN248" s="39"/>
      <c r="AO248" s="39"/>
      <c r="AP248" s="39"/>
      <c r="AQ248" s="39"/>
      <c r="AR248" s="39"/>
      <c r="AS248" s="39"/>
      <c r="AT248" s="39"/>
      <c r="AU248" s="39"/>
      <c r="AV248" s="39"/>
      <c r="AW248" s="40">
        <f t="shared" si="49"/>
        <v>0</v>
      </c>
      <c r="AX248" s="50"/>
      <c r="AY248" s="53"/>
      <c r="AZ248" s="55"/>
      <c r="BA248" s="57"/>
      <c r="BB248" s="60"/>
      <c r="BC248" s="57"/>
      <c r="BD248" s="62"/>
      <c r="BE248" s="63"/>
      <c r="BF248" s="64"/>
      <c r="BG248" s="65"/>
      <c r="BH248" s="65"/>
    </row>
    <row r="249" spans="2:60" s="31" customFormat="1" ht="15" hidden="1" customHeight="1" x14ac:dyDescent="0.25">
      <c r="B249" s="87"/>
      <c r="C249" s="65"/>
      <c r="D249" s="65"/>
      <c r="E249" s="65"/>
      <c r="F249" s="65"/>
      <c r="G249" s="65"/>
      <c r="H249" s="65"/>
      <c r="I249" s="91"/>
      <c r="J249" s="93"/>
      <c r="K249" s="89"/>
      <c r="L249" s="96"/>
      <c r="M249" s="57"/>
      <c r="N249" s="65"/>
      <c r="O249" s="65"/>
      <c r="P249" s="65"/>
      <c r="Q249" s="65"/>
      <c r="R249" s="65"/>
      <c r="S249" s="65"/>
      <c r="T249" s="65"/>
      <c r="U249" s="65"/>
      <c r="V249" s="65"/>
      <c r="W249" s="65"/>
      <c r="X249" s="65"/>
      <c r="Y249" s="65"/>
      <c r="Z249" s="65"/>
      <c r="AA249" s="65"/>
      <c r="AB249" s="65"/>
      <c r="AC249" s="65"/>
      <c r="AD249" s="65"/>
      <c r="AE249" s="65"/>
      <c r="AF249" s="67"/>
      <c r="AG249" s="57"/>
      <c r="AH249" s="64"/>
      <c r="AI249" s="69"/>
      <c r="AJ249" s="63"/>
      <c r="AK249" s="37">
        <v>9</v>
      </c>
      <c r="AL249" s="38"/>
      <c r="AM249" s="39"/>
      <c r="AN249" s="39"/>
      <c r="AO249" s="39"/>
      <c r="AP249" s="39"/>
      <c r="AQ249" s="39"/>
      <c r="AR249" s="39"/>
      <c r="AS249" s="39"/>
      <c r="AT249" s="39"/>
      <c r="AU249" s="39"/>
      <c r="AV249" s="39"/>
      <c r="AW249" s="40">
        <f t="shared" si="49"/>
        <v>0</v>
      </c>
      <c r="AX249" s="50"/>
      <c r="AY249" s="53"/>
      <c r="AZ249" s="55"/>
      <c r="BA249" s="57"/>
      <c r="BB249" s="60"/>
      <c r="BC249" s="57"/>
      <c r="BD249" s="62"/>
      <c r="BE249" s="63"/>
      <c r="BF249" s="64"/>
      <c r="BG249" s="65"/>
      <c r="BH249" s="65"/>
    </row>
    <row r="250" spans="2:60" s="31" customFormat="1" ht="15" hidden="1" customHeight="1" x14ac:dyDescent="0.25">
      <c r="B250" s="87"/>
      <c r="C250" s="65"/>
      <c r="D250" s="65"/>
      <c r="E250" s="65"/>
      <c r="F250" s="65"/>
      <c r="G250" s="65"/>
      <c r="H250" s="65"/>
      <c r="I250" s="91"/>
      <c r="J250" s="94"/>
      <c r="K250" s="90"/>
      <c r="L250" s="97"/>
      <c r="M250" s="58"/>
      <c r="N250" s="65"/>
      <c r="O250" s="65"/>
      <c r="P250" s="65"/>
      <c r="Q250" s="65"/>
      <c r="R250" s="65"/>
      <c r="S250" s="65"/>
      <c r="T250" s="65"/>
      <c r="U250" s="65"/>
      <c r="V250" s="65"/>
      <c r="W250" s="65"/>
      <c r="X250" s="65"/>
      <c r="Y250" s="65"/>
      <c r="Z250" s="65"/>
      <c r="AA250" s="65"/>
      <c r="AB250" s="65"/>
      <c r="AC250" s="65"/>
      <c r="AD250" s="65"/>
      <c r="AE250" s="65"/>
      <c r="AF250" s="68"/>
      <c r="AG250" s="58"/>
      <c r="AH250" s="64"/>
      <c r="AI250" s="69"/>
      <c r="AJ250" s="63"/>
      <c r="AK250" s="44">
        <v>10</v>
      </c>
      <c r="AL250" s="41"/>
      <c r="AM250" s="42"/>
      <c r="AN250" s="42"/>
      <c r="AO250" s="42"/>
      <c r="AP250" s="42"/>
      <c r="AQ250" s="42"/>
      <c r="AR250" s="42"/>
      <c r="AS250" s="42"/>
      <c r="AT250" s="42"/>
      <c r="AU250" s="42"/>
      <c r="AV250" s="42"/>
      <c r="AW250" s="43">
        <f t="shared" si="49"/>
        <v>0</v>
      </c>
      <c r="AX250" s="51"/>
      <c r="AY250" s="54"/>
      <c r="AZ250" s="55"/>
      <c r="BA250" s="58"/>
      <c r="BB250" s="61"/>
      <c r="BC250" s="58"/>
      <c r="BD250" s="62"/>
      <c r="BE250" s="63"/>
      <c r="BF250" s="64"/>
      <c r="BG250" s="65"/>
      <c r="BH250" s="65"/>
    </row>
    <row r="251" spans="2:60" ht="57" customHeight="1" x14ac:dyDescent="0.25">
      <c r="B251" s="87" t="s">
        <v>41</v>
      </c>
      <c r="C251" s="65" t="s">
        <v>227</v>
      </c>
      <c r="D251" s="65" t="s">
        <v>229</v>
      </c>
      <c r="E251" s="65" t="s">
        <v>77</v>
      </c>
      <c r="F251" s="65" t="s">
        <v>77</v>
      </c>
      <c r="G251" s="65" t="s">
        <v>77</v>
      </c>
      <c r="H251" s="65" t="s">
        <v>77</v>
      </c>
      <c r="I251" s="91" t="str">
        <f>IF(AND((E251="SI"),(F251="SI"),(G251="SI"),(H251="SI")),"Si es Riesgo de Corrupción","No es Riesgo de Corrupción")</f>
        <v>Si es Riesgo de Corrupción</v>
      </c>
      <c r="J251" s="92" t="s">
        <v>232</v>
      </c>
      <c r="K251" s="88" t="s">
        <v>231</v>
      </c>
      <c r="L251" s="95">
        <v>2</v>
      </c>
      <c r="M251" s="56" t="str">
        <f>IF(L251=1,"Rara vez
No se ha presentado en los últimos 5 años",IF(L251=2,"Improbable
Se presentó una vez en los últimos 5 años",IF(L251=3,"Posible
Se presentó una vez en los últimos 2 años",IF(L251=4,"Probable
Se presento una vez en el último año",IF(L251=5,"Casi seguro
Se ha presentado más de una vez al año","← 
Definir el nivel de probabilidad")))))</f>
        <v>Improbable
Se presentó una vez en los últimos 5 años</v>
      </c>
      <c r="N251" s="65" t="s">
        <v>77</v>
      </c>
      <c r="O251" s="65" t="s">
        <v>77</v>
      </c>
      <c r="P251" s="65" t="s">
        <v>77</v>
      </c>
      <c r="Q251" s="65" t="s">
        <v>77</v>
      </c>
      <c r="R251" s="65" t="s">
        <v>77</v>
      </c>
      <c r="S251" s="65" t="s">
        <v>77</v>
      </c>
      <c r="T251" s="65" t="s">
        <v>77</v>
      </c>
      <c r="U251" s="65" t="s">
        <v>77</v>
      </c>
      <c r="V251" s="65" t="s">
        <v>77</v>
      </c>
      <c r="W251" s="65" t="s">
        <v>77</v>
      </c>
      <c r="X251" s="65" t="s">
        <v>77</v>
      </c>
      <c r="Y251" s="65" t="s">
        <v>77</v>
      </c>
      <c r="Z251" s="65" t="s">
        <v>77</v>
      </c>
      <c r="AA251" s="65" t="s">
        <v>77</v>
      </c>
      <c r="AB251" s="65" t="s">
        <v>77</v>
      </c>
      <c r="AC251" s="65" t="s">
        <v>80</v>
      </c>
      <c r="AD251" s="65" t="s">
        <v>77</v>
      </c>
      <c r="AE251" s="65" t="s">
        <v>77</v>
      </c>
      <c r="AF251" s="66">
        <f>COUNTIF(N251:AE260,"SI")</f>
        <v>17</v>
      </c>
      <c r="AG251" s="56" t="str">
        <f>IF(AF251&lt;=5,"Moderado",IF(AND(AF251&gt;5,AF251&lt;=11),"Mayor",IF(AF251&gt;11,"Catastrófico","Responder las preguntas que se encuentran en los numerales del 1 al 18")))</f>
        <v>Catastrófico</v>
      </c>
      <c r="AH251" s="64">
        <f>IF(AG251="Moderado",5,IF(AG251="Mayor",10,IF(AG251="Catastrófico",20,"Responder las preguntas que se encuentran en los numerales del 1 al 18")))</f>
        <v>20</v>
      </c>
      <c r="AI251" s="69">
        <f>AH251*L251</f>
        <v>40</v>
      </c>
      <c r="AJ251" s="63" t="str">
        <f>IF(AI251&lt;=10,"Baja",IF(AND(AI251&gt;10,AI251&lt;=25),"Moderada",IF(AND(AI251&gt;25,AI251&lt;=50),"Alta",IF(AI251&gt;50,"Extrema",""))))</f>
        <v>Alta</v>
      </c>
      <c r="AK251" s="32">
        <v>1</v>
      </c>
      <c r="AL251" s="33" t="s">
        <v>271</v>
      </c>
      <c r="AM251" s="34" t="s">
        <v>261</v>
      </c>
      <c r="AN251" s="34" t="s">
        <v>205</v>
      </c>
      <c r="AO251" s="34" t="s">
        <v>114</v>
      </c>
      <c r="AP251" s="35" t="s">
        <v>77</v>
      </c>
      <c r="AQ251" s="35" t="s">
        <v>77</v>
      </c>
      <c r="AR251" s="35" t="s">
        <v>77</v>
      </c>
      <c r="AS251" s="35" t="s">
        <v>77</v>
      </c>
      <c r="AT251" s="35" t="s">
        <v>77</v>
      </c>
      <c r="AU251" s="35" t="s">
        <v>77</v>
      </c>
      <c r="AV251" s="34" t="s">
        <v>77</v>
      </c>
      <c r="AW251" s="36">
        <f t="shared" ref="AW251:AW266" si="53">IF(AP251="SI",15,0)+IF(AQ251="SI",5,0)+IF(AR251="SI",15,0)+IF(AS251="SI",10,0)+IF(AT251="SI",15,0)+IF(AU251="SI",10,0)+IF(AV251="SI",30,0)</f>
        <v>100</v>
      </c>
      <c r="AX251" s="49" t="s">
        <v>69</v>
      </c>
      <c r="AY251" s="52">
        <f t="shared" ref="AY251" si="54">IFERROR(((SUMIF(AO251:AO260,"Correctivo",AW251:AW260))+(SUMIF(AO251:AO260,"Detectivo",AW251:AW260)))/(COUNTIF(AO251:AO260,"Correctivo")+COUNTIF(AO251:AO260,"Detectivo")),0)</f>
        <v>100</v>
      </c>
      <c r="AZ251" s="55">
        <f>IF(AY256&lt;=50,L251,IF(AND(AY256&gt;50,AY256&lt;=75,L251&gt;1),L251-1,IF(AND(AY256&gt;75,L251&gt;2),L251-2,IF(AND(AY256&gt;75,L251=2),L251-1,1))))</f>
        <v>1</v>
      </c>
      <c r="BA251" s="56" t="str">
        <f>IF(AZ251=1,"Rara vez
No se ha presentado en los últimos 5 años",IF(AZ251=2,"Improbable
Se presentó una vez en los últimos 5 años",IF(AZ251=3,"Posible
Se presentó una vez en los últimos 2 años",IF(AZ251=4,"Probable
Se presento una vez en el último año",IF(AZ251=5,"Casi seguro
Se ha presentado más de una vez al año","← 
Definir el nivel de probabilidad")))))</f>
        <v>Rara vez
No se ha presentado en los últimos 5 años</v>
      </c>
      <c r="BB251" s="59">
        <f>IF(AY251&lt;=50,AH251,IF(AND(AY251&lt;=75,AH251=10),AH251-5,IF(AND(AY251&lt;=75,AH251=20),AH251-10,IF(AND(AY251&lt;=100,AH251=20),AH251-15,IF(AND(AY251&lt;=100,AH251=10),AH251-5,5)))))</f>
        <v>5</v>
      </c>
      <c r="BC251" s="56" t="str">
        <f>IF(BB251&lt;=5,"Moderado",IF(AND(BB251&gt;5,BB251&lt;=11),"Mayor",IF(BB251&gt;11,"Catastrófico","Responder las preguntas que se encuentran en los numerales del 1 al 18")))</f>
        <v>Moderado</v>
      </c>
      <c r="BD251" s="62">
        <f>BB251*AZ251</f>
        <v>5</v>
      </c>
      <c r="BE251" s="63" t="str">
        <f>IF(BD251&lt;=10,"Baja",IF(AND(BD251&gt;10,BD251&lt;=25),"Moderada",IF(AND(BD251&gt;25,BD251&lt;=50),"Alta",IF(BD251&gt;50,"Extrema",""))))</f>
        <v>Baja</v>
      </c>
      <c r="BF251" s="64" t="str">
        <f>IF(BE251="Baja","Tratamiento: eliminarse o reducirse fácilmente con los controles establecidos en la entidad.",IF(OR(BE251="Moderada",BE251="Alta"),"Tratamiento: llevar los riesgos a la Zona de Riesgo Baja o eliminarlo",IF(BE251="Extrema","Tratamiento: requieren de un tratamiento prioritario. Se deben implementar los controles orientados a reducir la posibilidad de ocurrencia del riesgo o disminuir el impacto de sus efectos y tomar las medidas de protección.",0)))</f>
        <v>Tratamiento: eliminarse o reducirse fácilmente con los controles establecidos en la entidad.</v>
      </c>
      <c r="BG251" s="65"/>
      <c r="BH251" s="65"/>
    </row>
    <row r="252" spans="2:60" ht="66" customHeight="1" x14ac:dyDescent="0.25">
      <c r="B252" s="87"/>
      <c r="C252" s="65"/>
      <c r="D252" s="65"/>
      <c r="E252" s="65"/>
      <c r="F252" s="65"/>
      <c r="G252" s="65"/>
      <c r="H252" s="65"/>
      <c r="I252" s="91"/>
      <c r="J252" s="93"/>
      <c r="K252" s="89"/>
      <c r="L252" s="96"/>
      <c r="M252" s="57"/>
      <c r="N252" s="65"/>
      <c r="O252" s="65"/>
      <c r="P252" s="65"/>
      <c r="Q252" s="65"/>
      <c r="R252" s="65"/>
      <c r="S252" s="65"/>
      <c r="T252" s="65"/>
      <c r="U252" s="65"/>
      <c r="V252" s="65"/>
      <c r="W252" s="65"/>
      <c r="X252" s="65"/>
      <c r="Y252" s="65"/>
      <c r="Z252" s="65"/>
      <c r="AA252" s="65"/>
      <c r="AB252" s="65"/>
      <c r="AC252" s="65"/>
      <c r="AD252" s="65"/>
      <c r="AE252" s="65"/>
      <c r="AF252" s="67"/>
      <c r="AG252" s="57"/>
      <c r="AH252" s="64"/>
      <c r="AI252" s="69"/>
      <c r="AJ252" s="63"/>
      <c r="AK252" s="37">
        <v>2</v>
      </c>
      <c r="AL252" s="38" t="s">
        <v>267</v>
      </c>
      <c r="AM252" s="34" t="s">
        <v>261</v>
      </c>
      <c r="AN252" s="39" t="s">
        <v>270</v>
      </c>
      <c r="AO252" s="39" t="s">
        <v>114</v>
      </c>
      <c r="AP252" s="39" t="s">
        <v>77</v>
      </c>
      <c r="AQ252" s="39" t="s">
        <v>77</v>
      </c>
      <c r="AR252" s="39" t="s">
        <v>77</v>
      </c>
      <c r="AS252" s="39" t="s">
        <v>77</v>
      </c>
      <c r="AT252" s="39" t="s">
        <v>77</v>
      </c>
      <c r="AU252" s="39" t="s">
        <v>77</v>
      </c>
      <c r="AV252" s="39" t="s">
        <v>77</v>
      </c>
      <c r="AW252" s="40">
        <f t="shared" si="53"/>
        <v>100</v>
      </c>
      <c r="AX252" s="50"/>
      <c r="AY252" s="53"/>
      <c r="AZ252" s="55"/>
      <c r="BA252" s="57"/>
      <c r="BB252" s="60"/>
      <c r="BC252" s="57"/>
      <c r="BD252" s="62"/>
      <c r="BE252" s="63"/>
      <c r="BF252" s="64"/>
      <c r="BG252" s="65"/>
      <c r="BH252" s="65"/>
    </row>
    <row r="253" spans="2:60" ht="84.75" customHeight="1" x14ac:dyDescent="0.25">
      <c r="B253" s="87"/>
      <c r="C253" s="65"/>
      <c r="D253" s="65"/>
      <c r="E253" s="65"/>
      <c r="F253" s="65"/>
      <c r="G253" s="65"/>
      <c r="H253" s="65"/>
      <c r="I253" s="91"/>
      <c r="J253" s="93"/>
      <c r="K253" s="89"/>
      <c r="L253" s="96"/>
      <c r="M253" s="57"/>
      <c r="N253" s="65"/>
      <c r="O253" s="65"/>
      <c r="P253" s="65"/>
      <c r="Q253" s="65"/>
      <c r="R253" s="65"/>
      <c r="S253" s="65"/>
      <c r="T253" s="65"/>
      <c r="U253" s="65"/>
      <c r="V253" s="65"/>
      <c r="W253" s="65"/>
      <c r="X253" s="65"/>
      <c r="Y253" s="65"/>
      <c r="Z253" s="65"/>
      <c r="AA253" s="65"/>
      <c r="AB253" s="65"/>
      <c r="AC253" s="65"/>
      <c r="AD253" s="65"/>
      <c r="AE253" s="65"/>
      <c r="AF253" s="67"/>
      <c r="AG253" s="57"/>
      <c r="AH253" s="64"/>
      <c r="AI253" s="69"/>
      <c r="AJ253" s="63"/>
      <c r="AK253" s="37">
        <v>3</v>
      </c>
      <c r="AL253" s="38" t="s">
        <v>263</v>
      </c>
      <c r="AM253" s="34" t="s">
        <v>261</v>
      </c>
      <c r="AN253" s="39" t="s">
        <v>205</v>
      </c>
      <c r="AO253" s="39" t="s">
        <v>94</v>
      </c>
      <c r="AP253" s="39" t="s">
        <v>77</v>
      </c>
      <c r="AQ253" s="39" t="s">
        <v>77</v>
      </c>
      <c r="AR253" s="39" t="s">
        <v>77</v>
      </c>
      <c r="AS253" s="39" t="s">
        <v>77</v>
      </c>
      <c r="AT253" s="39" t="s">
        <v>77</v>
      </c>
      <c r="AU253" s="39" t="s">
        <v>77</v>
      </c>
      <c r="AV253" s="39" t="s">
        <v>77</v>
      </c>
      <c r="AW253" s="40">
        <f t="shared" si="53"/>
        <v>100</v>
      </c>
      <c r="AX253" s="50"/>
      <c r="AY253" s="53"/>
      <c r="AZ253" s="55"/>
      <c r="BA253" s="57"/>
      <c r="BB253" s="60"/>
      <c r="BC253" s="57"/>
      <c r="BD253" s="62"/>
      <c r="BE253" s="63"/>
      <c r="BF253" s="64"/>
      <c r="BG253" s="65"/>
      <c r="BH253" s="65"/>
    </row>
    <row r="254" spans="2:60" ht="45" customHeight="1" x14ac:dyDescent="0.25">
      <c r="B254" s="87"/>
      <c r="C254" s="65"/>
      <c r="D254" s="65"/>
      <c r="E254" s="65"/>
      <c r="F254" s="65"/>
      <c r="G254" s="65"/>
      <c r="H254" s="65"/>
      <c r="I254" s="91"/>
      <c r="J254" s="93"/>
      <c r="K254" s="89"/>
      <c r="L254" s="96"/>
      <c r="M254" s="57"/>
      <c r="N254" s="65"/>
      <c r="O254" s="65"/>
      <c r="P254" s="65"/>
      <c r="Q254" s="65"/>
      <c r="R254" s="65"/>
      <c r="S254" s="65"/>
      <c r="T254" s="65"/>
      <c r="U254" s="65"/>
      <c r="V254" s="65"/>
      <c r="W254" s="65"/>
      <c r="X254" s="65"/>
      <c r="Y254" s="65"/>
      <c r="Z254" s="65"/>
      <c r="AA254" s="65"/>
      <c r="AB254" s="65"/>
      <c r="AC254" s="65"/>
      <c r="AD254" s="65"/>
      <c r="AE254" s="65"/>
      <c r="AF254" s="67"/>
      <c r="AG254" s="57"/>
      <c r="AH254" s="64"/>
      <c r="AI254" s="69"/>
      <c r="AJ254" s="63"/>
      <c r="AK254" s="37">
        <v>4</v>
      </c>
      <c r="AL254" s="38" t="s">
        <v>268</v>
      </c>
      <c r="AM254" s="39" t="s">
        <v>256</v>
      </c>
      <c r="AN254" s="39" t="s">
        <v>93</v>
      </c>
      <c r="AO254" s="39" t="s">
        <v>114</v>
      </c>
      <c r="AP254" s="39" t="s">
        <v>77</v>
      </c>
      <c r="AQ254" s="39" t="s">
        <v>77</v>
      </c>
      <c r="AR254" s="39" t="s">
        <v>77</v>
      </c>
      <c r="AS254" s="39" t="s">
        <v>77</v>
      </c>
      <c r="AT254" s="39" t="s">
        <v>77</v>
      </c>
      <c r="AU254" s="39" t="s">
        <v>77</v>
      </c>
      <c r="AV254" s="39" t="s">
        <v>77</v>
      </c>
      <c r="AW254" s="40">
        <f t="shared" si="53"/>
        <v>100</v>
      </c>
      <c r="AX254" s="50"/>
      <c r="AY254" s="53"/>
      <c r="AZ254" s="55"/>
      <c r="BA254" s="57"/>
      <c r="BB254" s="60"/>
      <c r="BC254" s="57"/>
      <c r="BD254" s="62"/>
      <c r="BE254" s="63"/>
      <c r="BF254" s="64"/>
      <c r="BG254" s="65"/>
      <c r="BH254" s="65"/>
    </row>
    <row r="255" spans="2:60" ht="83.25" customHeight="1" x14ac:dyDescent="0.25">
      <c r="B255" s="87"/>
      <c r="C255" s="65"/>
      <c r="D255" s="65"/>
      <c r="E255" s="65"/>
      <c r="F255" s="65"/>
      <c r="G255" s="65"/>
      <c r="H255" s="65"/>
      <c r="I255" s="91"/>
      <c r="J255" s="93"/>
      <c r="K255" s="89"/>
      <c r="L255" s="96"/>
      <c r="M255" s="57"/>
      <c r="N255" s="65"/>
      <c r="O255" s="65"/>
      <c r="P255" s="65"/>
      <c r="Q255" s="65"/>
      <c r="R255" s="65"/>
      <c r="S255" s="65"/>
      <c r="T255" s="65"/>
      <c r="U255" s="65"/>
      <c r="V255" s="65"/>
      <c r="W255" s="65"/>
      <c r="X255" s="65"/>
      <c r="Y255" s="65"/>
      <c r="Z255" s="65"/>
      <c r="AA255" s="65"/>
      <c r="AB255" s="65"/>
      <c r="AC255" s="65"/>
      <c r="AD255" s="65"/>
      <c r="AE255" s="65"/>
      <c r="AF255" s="67"/>
      <c r="AG255" s="57"/>
      <c r="AH255" s="64"/>
      <c r="AI255" s="69"/>
      <c r="AJ255" s="63"/>
      <c r="AK255" s="37">
        <v>5</v>
      </c>
      <c r="AL255" s="38" t="s">
        <v>269</v>
      </c>
      <c r="AM255" s="39" t="s">
        <v>261</v>
      </c>
      <c r="AN255" s="39" t="s">
        <v>205</v>
      </c>
      <c r="AO255" s="39" t="s">
        <v>114</v>
      </c>
      <c r="AP255" s="39" t="s">
        <v>77</v>
      </c>
      <c r="AQ255" s="39" t="s">
        <v>77</v>
      </c>
      <c r="AR255" s="39" t="s">
        <v>77</v>
      </c>
      <c r="AS255" s="39" t="s">
        <v>77</v>
      </c>
      <c r="AT255" s="39" t="s">
        <v>77</v>
      </c>
      <c r="AU255" s="39" t="s">
        <v>77</v>
      </c>
      <c r="AV255" s="39" t="s">
        <v>77</v>
      </c>
      <c r="AW255" s="40">
        <f t="shared" si="53"/>
        <v>100</v>
      </c>
      <c r="AX255" s="51"/>
      <c r="AY255" s="54"/>
      <c r="AZ255" s="55"/>
      <c r="BA255" s="57"/>
      <c r="BB255" s="60"/>
      <c r="BC255" s="57"/>
      <c r="BD255" s="62"/>
      <c r="BE255" s="63"/>
      <c r="BF255" s="64"/>
      <c r="BG255" s="65"/>
      <c r="BH255" s="65"/>
    </row>
    <row r="256" spans="2:60" ht="1.5" customHeight="1" x14ac:dyDescent="0.25">
      <c r="B256" s="87"/>
      <c r="C256" s="65"/>
      <c r="D256" s="65"/>
      <c r="E256" s="65"/>
      <c r="F256" s="65"/>
      <c r="G256" s="65"/>
      <c r="H256" s="65"/>
      <c r="I256" s="91"/>
      <c r="J256" s="93"/>
      <c r="K256" s="89"/>
      <c r="L256" s="96"/>
      <c r="M256" s="57"/>
      <c r="N256" s="65"/>
      <c r="O256" s="65"/>
      <c r="P256" s="65"/>
      <c r="Q256" s="65"/>
      <c r="R256" s="65"/>
      <c r="S256" s="65"/>
      <c r="T256" s="65"/>
      <c r="U256" s="65"/>
      <c r="V256" s="65"/>
      <c r="W256" s="65"/>
      <c r="X256" s="65"/>
      <c r="Y256" s="65"/>
      <c r="Z256" s="65"/>
      <c r="AA256" s="65"/>
      <c r="AB256" s="65"/>
      <c r="AC256" s="65"/>
      <c r="AD256" s="65"/>
      <c r="AE256" s="65"/>
      <c r="AF256" s="67"/>
      <c r="AG256" s="57"/>
      <c r="AH256" s="64"/>
      <c r="AI256" s="69"/>
      <c r="AJ256" s="63"/>
      <c r="AK256" s="37">
        <v>6</v>
      </c>
      <c r="AL256" s="38"/>
      <c r="AM256" s="39"/>
      <c r="AN256" s="39"/>
      <c r="AO256" s="39"/>
      <c r="AP256" s="39"/>
      <c r="AQ256" s="39"/>
      <c r="AR256" s="39"/>
      <c r="AS256" s="39"/>
      <c r="AT256" s="39"/>
      <c r="AU256" s="39"/>
      <c r="AV256" s="39"/>
      <c r="AW256" s="40">
        <f t="shared" si="53"/>
        <v>0</v>
      </c>
      <c r="AX256" s="49" t="s">
        <v>68</v>
      </c>
      <c r="AY256" s="52">
        <f t="shared" ref="AY256" si="55">IFERROR(SUMIF(AO251:AO260,"Preventivo",AW251:AW260)/COUNTIF(AO251:AO260,"Preventivo"),0)</f>
        <v>100</v>
      </c>
      <c r="AZ256" s="55"/>
      <c r="BA256" s="57"/>
      <c r="BB256" s="60"/>
      <c r="BC256" s="57"/>
      <c r="BD256" s="62"/>
      <c r="BE256" s="63"/>
      <c r="BF256" s="64"/>
      <c r="BG256" s="65"/>
      <c r="BH256" s="65"/>
    </row>
    <row r="257" spans="2:60" ht="15" hidden="1" customHeight="1" x14ac:dyDescent="0.25">
      <c r="B257" s="87"/>
      <c r="C257" s="65"/>
      <c r="D257" s="65"/>
      <c r="E257" s="65"/>
      <c r="F257" s="65"/>
      <c r="G257" s="65"/>
      <c r="H257" s="65"/>
      <c r="I257" s="91"/>
      <c r="J257" s="93"/>
      <c r="K257" s="89"/>
      <c r="L257" s="96"/>
      <c r="M257" s="57"/>
      <c r="N257" s="65"/>
      <c r="O257" s="65"/>
      <c r="P257" s="65"/>
      <c r="Q257" s="65"/>
      <c r="R257" s="65"/>
      <c r="S257" s="65"/>
      <c r="T257" s="65"/>
      <c r="U257" s="65"/>
      <c r="V257" s="65"/>
      <c r="W257" s="65"/>
      <c r="X257" s="65"/>
      <c r="Y257" s="65"/>
      <c r="Z257" s="65"/>
      <c r="AA257" s="65"/>
      <c r="AB257" s="65"/>
      <c r="AC257" s="65"/>
      <c r="AD257" s="65"/>
      <c r="AE257" s="65"/>
      <c r="AF257" s="67"/>
      <c r="AG257" s="57"/>
      <c r="AH257" s="64"/>
      <c r="AI257" s="69"/>
      <c r="AJ257" s="63"/>
      <c r="AK257" s="37">
        <v>7</v>
      </c>
      <c r="AL257" s="38"/>
      <c r="AM257" s="39"/>
      <c r="AN257" s="39"/>
      <c r="AO257" s="39"/>
      <c r="AP257" s="39"/>
      <c r="AQ257" s="39"/>
      <c r="AR257" s="39"/>
      <c r="AS257" s="39"/>
      <c r="AT257" s="39"/>
      <c r="AU257" s="39"/>
      <c r="AV257" s="39"/>
      <c r="AW257" s="40">
        <f t="shared" si="53"/>
        <v>0</v>
      </c>
      <c r="AX257" s="50"/>
      <c r="AY257" s="53"/>
      <c r="AZ257" s="55"/>
      <c r="BA257" s="57"/>
      <c r="BB257" s="60"/>
      <c r="BC257" s="57"/>
      <c r="BD257" s="62"/>
      <c r="BE257" s="63"/>
      <c r="BF257" s="64"/>
      <c r="BG257" s="65"/>
      <c r="BH257" s="65"/>
    </row>
    <row r="258" spans="2:60" ht="15" hidden="1" customHeight="1" x14ac:dyDescent="0.25">
      <c r="B258" s="87"/>
      <c r="C258" s="65"/>
      <c r="D258" s="65"/>
      <c r="E258" s="65"/>
      <c r="F258" s="65"/>
      <c r="G258" s="65"/>
      <c r="H258" s="65"/>
      <c r="I258" s="91"/>
      <c r="J258" s="93"/>
      <c r="K258" s="89"/>
      <c r="L258" s="96"/>
      <c r="M258" s="57"/>
      <c r="N258" s="65"/>
      <c r="O258" s="65"/>
      <c r="P258" s="65"/>
      <c r="Q258" s="65"/>
      <c r="R258" s="65"/>
      <c r="S258" s="65"/>
      <c r="T258" s="65"/>
      <c r="U258" s="65"/>
      <c r="V258" s="65"/>
      <c r="W258" s="65"/>
      <c r="X258" s="65"/>
      <c r="Y258" s="65"/>
      <c r="Z258" s="65"/>
      <c r="AA258" s="65"/>
      <c r="AB258" s="65"/>
      <c r="AC258" s="65"/>
      <c r="AD258" s="65"/>
      <c r="AE258" s="65"/>
      <c r="AF258" s="67"/>
      <c r="AG258" s="57"/>
      <c r="AH258" s="64"/>
      <c r="AI258" s="69"/>
      <c r="AJ258" s="63"/>
      <c r="AK258" s="37">
        <v>8</v>
      </c>
      <c r="AL258" s="38"/>
      <c r="AM258" s="39"/>
      <c r="AN258" s="39"/>
      <c r="AO258" s="39"/>
      <c r="AP258" s="39"/>
      <c r="AQ258" s="39"/>
      <c r="AR258" s="39"/>
      <c r="AS258" s="39"/>
      <c r="AT258" s="39"/>
      <c r="AU258" s="39"/>
      <c r="AV258" s="39"/>
      <c r="AW258" s="40">
        <f t="shared" si="53"/>
        <v>0</v>
      </c>
      <c r="AX258" s="50"/>
      <c r="AY258" s="53"/>
      <c r="AZ258" s="55"/>
      <c r="BA258" s="57"/>
      <c r="BB258" s="60"/>
      <c r="BC258" s="57"/>
      <c r="BD258" s="62"/>
      <c r="BE258" s="63"/>
      <c r="BF258" s="64"/>
      <c r="BG258" s="65"/>
      <c r="BH258" s="65"/>
    </row>
    <row r="259" spans="2:60" ht="15" hidden="1" customHeight="1" x14ac:dyDescent="0.25">
      <c r="B259" s="87"/>
      <c r="C259" s="65"/>
      <c r="D259" s="65"/>
      <c r="E259" s="65"/>
      <c r="F259" s="65"/>
      <c r="G259" s="65"/>
      <c r="H259" s="65"/>
      <c r="I259" s="91"/>
      <c r="J259" s="93"/>
      <c r="K259" s="89"/>
      <c r="L259" s="96"/>
      <c r="M259" s="57"/>
      <c r="N259" s="65"/>
      <c r="O259" s="65"/>
      <c r="P259" s="65"/>
      <c r="Q259" s="65"/>
      <c r="R259" s="65"/>
      <c r="S259" s="65"/>
      <c r="T259" s="65"/>
      <c r="U259" s="65"/>
      <c r="V259" s="65"/>
      <c r="W259" s="65"/>
      <c r="X259" s="65"/>
      <c r="Y259" s="65"/>
      <c r="Z259" s="65"/>
      <c r="AA259" s="65"/>
      <c r="AB259" s="65"/>
      <c r="AC259" s="65"/>
      <c r="AD259" s="65"/>
      <c r="AE259" s="65"/>
      <c r="AF259" s="67"/>
      <c r="AG259" s="57"/>
      <c r="AH259" s="64"/>
      <c r="AI259" s="69"/>
      <c r="AJ259" s="63"/>
      <c r="AK259" s="37">
        <v>9</v>
      </c>
      <c r="AL259" s="38"/>
      <c r="AM259" s="39"/>
      <c r="AN259" s="39"/>
      <c r="AO259" s="39"/>
      <c r="AP259" s="39"/>
      <c r="AQ259" s="39"/>
      <c r="AR259" s="39"/>
      <c r="AS259" s="39"/>
      <c r="AT259" s="39"/>
      <c r="AU259" s="39"/>
      <c r="AV259" s="39"/>
      <c r="AW259" s="40">
        <f t="shared" si="53"/>
        <v>0</v>
      </c>
      <c r="AX259" s="50"/>
      <c r="AY259" s="53"/>
      <c r="AZ259" s="55"/>
      <c r="BA259" s="57"/>
      <c r="BB259" s="60"/>
      <c r="BC259" s="57"/>
      <c r="BD259" s="62"/>
      <c r="BE259" s="63"/>
      <c r="BF259" s="64"/>
      <c r="BG259" s="65"/>
      <c r="BH259" s="65"/>
    </row>
    <row r="260" spans="2:60" ht="15" hidden="1" customHeight="1" x14ac:dyDescent="0.25">
      <c r="B260" s="87"/>
      <c r="C260" s="65"/>
      <c r="D260" s="65"/>
      <c r="E260" s="65"/>
      <c r="F260" s="65"/>
      <c r="G260" s="65"/>
      <c r="H260" s="65"/>
      <c r="I260" s="91"/>
      <c r="J260" s="94"/>
      <c r="K260" s="90"/>
      <c r="L260" s="97"/>
      <c r="M260" s="58"/>
      <c r="N260" s="65"/>
      <c r="O260" s="65"/>
      <c r="P260" s="65"/>
      <c r="Q260" s="65"/>
      <c r="R260" s="65"/>
      <c r="S260" s="65"/>
      <c r="T260" s="65"/>
      <c r="U260" s="65"/>
      <c r="V260" s="65"/>
      <c r="W260" s="65"/>
      <c r="X260" s="65"/>
      <c r="Y260" s="65"/>
      <c r="Z260" s="65"/>
      <c r="AA260" s="65"/>
      <c r="AB260" s="65"/>
      <c r="AC260" s="65"/>
      <c r="AD260" s="65"/>
      <c r="AE260" s="65"/>
      <c r="AF260" s="68"/>
      <c r="AG260" s="58"/>
      <c r="AH260" s="64"/>
      <c r="AI260" s="69"/>
      <c r="AJ260" s="63"/>
      <c r="AK260" s="44">
        <v>10</v>
      </c>
      <c r="AL260" s="41"/>
      <c r="AM260" s="42"/>
      <c r="AN260" s="42"/>
      <c r="AO260" s="42"/>
      <c r="AP260" s="42"/>
      <c r="AQ260" s="42"/>
      <c r="AR260" s="42"/>
      <c r="AS260" s="42"/>
      <c r="AT260" s="42"/>
      <c r="AU260" s="42"/>
      <c r="AV260" s="42"/>
      <c r="AW260" s="43">
        <f t="shared" si="53"/>
        <v>0</v>
      </c>
      <c r="AX260" s="51"/>
      <c r="AY260" s="54"/>
      <c r="AZ260" s="55"/>
      <c r="BA260" s="58"/>
      <c r="BB260" s="61"/>
      <c r="BC260" s="58"/>
      <c r="BD260" s="62"/>
      <c r="BE260" s="63"/>
      <c r="BF260" s="64"/>
      <c r="BG260" s="65"/>
      <c r="BH260" s="65"/>
    </row>
    <row r="261" spans="2:60" ht="103.5" customHeight="1" x14ac:dyDescent="0.25">
      <c r="B261" s="87" t="s">
        <v>41</v>
      </c>
      <c r="C261" s="65" t="s">
        <v>227</v>
      </c>
      <c r="D261" s="65" t="s">
        <v>229</v>
      </c>
      <c r="E261" s="65" t="s">
        <v>77</v>
      </c>
      <c r="F261" s="65" t="s">
        <v>77</v>
      </c>
      <c r="G261" s="65" t="s">
        <v>77</v>
      </c>
      <c r="H261" s="65" t="s">
        <v>77</v>
      </c>
      <c r="I261" s="91" t="str">
        <f>IF(AND((E261="SI"),(F261="SI"),(G261="SI"),(H261="SI")),"Si es Riesgo de Corrupción","No es Riesgo de Corrupción")</f>
        <v>Si es Riesgo de Corrupción</v>
      </c>
      <c r="J261" s="92" t="s">
        <v>233</v>
      </c>
      <c r="K261" s="88" t="s">
        <v>231</v>
      </c>
      <c r="L261" s="95">
        <v>2</v>
      </c>
      <c r="M261" s="56" t="str">
        <f>IF(L261=1,"Rara vez
No se ha presentado en los últimos 5 años",IF(L261=2,"Improbable
Se presentó una vez en los últimos 5 años",IF(L261=3,"Posible
Se presentó una vez en los últimos 2 años",IF(L261=4,"Probable
Se presento una vez en el último año",IF(L261=5,"Casi seguro
Se ha presentado más de una vez al año","← 
Definir el nivel de probabilidad")))))</f>
        <v>Improbable
Se presentó una vez en los últimos 5 años</v>
      </c>
      <c r="N261" s="65" t="s">
        <v>77</v>
      </c>
      <c r="O261" s="65" t="s">
        <v>77</v>
      </c>
      <c r="P261" s="65" t="s">
        <v>77</v>
      </c>
      <c r="Q261" s="65" t="s">
        <v>77</v>
      </c>
      <c r="R261" s="65" t="s">
        <v>77</v>
      </c>
      <c r="S261" s="65" t="s">
        <v>77</v>
      </c>
      <c r="T261" s="65" t="s">
        <v>77</v>
      </c>
      <c r="U261" s="65" t="s">
        <v>77</v>
      </c>
      <c r="V261" s="65" t="s">
        <v>77</v>
      </c>
      <c r="W261" s="65" t="s">
        <v>77</v>
      </c>
      <c r="X261" s="65" t="s">
        <v>77</v>
      </c>
      <c r="Y261" s="65" t="s">
        <v>77</v>
      </c>
      <c r="Z261" s="65" t="s">
        <v>77</v>
      </c>
      <c r="AA261" s="65" t="s">
        <v>77</v>
      </c>
      <c r="AB261" s="65" t="s">
        <v>77</v>
      </c>
      <c r="AC261" s="65" t="s">
        <v>80</v>
      </c>
      <c r="AD261" s="65" t="s">
        <v>77</v>
      </c>
      <c r="AE261" s="65" t="s">
        <v>77</v>
      </c>
      <c r="AF261" s="66">
        <f>COUNTIF(N261:AE270,"SI")</f>
        <v>17</v>
      </c>
      <c r="AG261" s="56" t="str">
        <f>IF(AF261&lt;=5,"Moderado",IF(AND(AF261&gt;5,AF261&lt;=11),"Mayor",IF(AF261&gt;11,"Catastrófico","Responder las preguntas que se encuentran en los numerales del 1 al 18")))</f>
        <v>Catastrófico</v>
      </c>
      <c r="AH261" s="64">
        <f>IF(AG261="Moderado",5,IF(AG261="Mayor",10,IF(AG261="Catastrófico",20,"Responder las preguntas que se encuentran en los numerales del 1 al 18")))</f>
        <v>20</v>
      </c>
      <c r="AI261" s="69">
        <f>AH261*L261</f>
        <v>40</v>
      </c>
      <c r="AJ261" s="63" t="str">
        <f>IF(AI261&lt;=10,"Baja",IF(AND(AI261&gt;10,AI261&lt;=25),"Moderada",IF(AND(AI261&gt;25,AI261&lt;=50),"Alta",IF(AI261&gt;50,"Extrema",""))))</f>
        <v>Alta</v>
      </c>
      <c r="AK261" s="32">
        <v>1</v>
      </c>
      <c r="AL261" s="33" t="s">
        <v>272</v>
      </c>
      <c r="AM261" s="34" t="s">
        <v>277</v>
      </c>
      <c r="AN261" s="34" t="s">
        <v>90</v>
      </c>
      <c r="AO261" s="34" t="s">
        <v>114</v>
      </c>
      <c r="AP261" s="35" t="s">
        <v>77</v>
      </c>
      <c r="AQ261" s="35" t="s">
        <v>77</v>
      </c>
      <c r="AR261" s="35" t="s">
        <v>77</v>
      </c>
      <c r="AS261" s="35" t="s">
        <v>77</v>
      </c>
      <c r="AT261" s="35" t="s">
        <v>77</v>
      </c>
      <c r="AU261" s="35" t="s">
        <v>77</v>
      </c>
      <c r="AV261" s="34" t="s">
        <v>77</v>
      </c>
      <c r="AW261" s="36">
        <f t="shared" si="53"/>
        <v>100</v>
      </c>
      <c r="AX261" s="49" t="s">
        <v>69</v>
      </c>
      <c r="AY261" s="52">
        <f t="shared" ref="AY261" si="56">IFERROR(((SUMIF(AO261:AO270,"Correctivo",AW261:AW270))+(SUMIF(AO261:AO270,"Detectivo",AW261:AW270)))/(COUNTIF(AO261:AO270,"Correctivo")+COUNTIF(AO261:AO270,"Detectivo")),0)</f>
        <v>92.5</v>
      </c>
      <c r="AZ261" s="55">
        <f>IF(AY266&lt;=50,L261,IF(AND(AY266&gt;50,AY266&lt;=75,L261&gt;1),L261-1,IF(AND(AY266&gt;75,L261&gt;2),L261-2,IF(AND(AY266&gt;75,L261=2),L261-1,1))))</f>
        <v>1</v>
      </c>
      <c r="BA261" s="56" t="str">
        <f>IF(AZ261=1,"Rara vez
No se ha presentado en los últimos 5 años",IF(AZ261=2,"Improbable
Se presentó una vez en los últimos 5 años",IF(AZ261=3,"Posible
Se presentó una vez en los últimos 2 años",IF(AZ261=4,"Probable
Se presento una vez en el último año",IF(AZ261=5,"Casi seguro
Se ha presentado más de una vez al año","← 
Definir el nivel de probabilidad")))))</f>
        <v>Rara vez
No se ha presentado en los últimos 5 años</v>
      </c>
      <c r="BB261" s="59">
        <f>IF(AY261&lt;=50,AH261,IF(AND(AY261&lt;=75,AH261=10),AH261-5,IF(AND(AY261&lt;=75,AH261=20),AH261-10,IF(AND(AY261&lt;=100,AH261=20),AH261-15,IF(AND(AY261&lt;=100,AH261=10),AH261-5,5)))))</f>
        <v>5</v>
      </c>
      <c r="BC261" s="56" t="str">
        <f>IF(BB261&lt;=5,"Moderado",IF(AND(BB261&gt;5,BB261&lt;=11),"Mayor",IF(BB261&gt;11,"Catastrófico","Responder las preguntas que se encuentran en los numerales del 1 al 18")))</f>
        <v>Moderado</v>
      </c>
      <c r="BD261" s="62">
        <f>BB261*AZ261</f>
        <v>5</v>
      </c>
      <c r="BE261" s="63" t="str">
        <f>IF(BD261&lt;=10,"Baja",IF(AND(BD261&gt;10,BD261&lt;=25),"Moderada",IF(AND(BD261&gt;25,BD261&lt;=50),"Alta",IF(BD261&gt;50,"Extrema",""))))</f>
        <v>Baja</v>
      </c>
      <c r="BF261" s="64" t="str">
        <f>IF(BE261="Baja","Tratamiento: eliminarse o reducirse fácilmente con los controles establecidos en la entidad.",IF(OR(BE261="Moderada",BE261="Alta"),"Tratamiento: llevar los riesgos a la Zona de Riesgo Baja o eliminarlo",IF(BE261="Extrema","Tratamiento: requieren de un tratamiento prioritario. Se deben implementar los controles orientados a reducir la posibilidad de ocurrencia del riesgo o disminuir el impacto de sus efectos y tomar las medidas de protección.",0)))</f>
        <v>Tratamiento: eliminarse o reducirse fácilmente con los controles establecidos en la entidad.</v>
      </c>
      <c r="BG261" s="65"/>
      <c r="BH261" s="65"/>
    </row>
    <row r="262" spans="2:60" ht="123.75" customHeight="1" x14ac:dyDescent="0.25">
      <c r="B262" s="87"/>
      <c r="C262" s="65"/>
      <c r="D262" s="65"/>
      <c r="E262" s="65"/>
      <c r="F262" s="65"/>
      <c r="G262" s="65"/>
      <c r="H262" s="65"/>
      <c r="I262" s="91"/>
      <c r="J262" s="93"/>
      <c r="K262" s="89"/>
      <c r="L262" s="96"/>
      <c r="M262" s="57"/>
      <c r="N262" s="65"/>
      <c r="O262" s="65"/>
      <c r="P262" s="65"/>
      <c r="Q262" s="65"/>
      <c r="R262" s="65"/>
      <c r="S262" s="65"/>
      <c r="T262" s="65"/>
      <c r="U262" s="65"/>
      <c r="V262" s="65"/>
      <c r="W262" s="65"/>
      <c r="X262" s="65"/>
      <c r="Y262" s="65"/>
      <c r="Z262" s="65"/>
      <c r="AA262" s="65"/>
      <c r="AB262" s="65"/>
      <c r="AC262" s="65"/>
      <c r="AD262" s="65"/>
      <c r="AE262" s="65"/>
      <c r="AF262" s="67"/>
      <c r="AG262" s="57"/>
      <c r="AH262" s="64"/>
      <c r="AI262" s="69"/>
      <c r="AJ262" s="63"/>
      <c r="AK262" s="37">
        <v>2</v>
      </c>
      <c r="AL262" s="38" t="s">
        <v>273</v>
      </c>
      <c r="AM262" s="34" t="s">
        <v>274</v>
      </c>
      <c r="AN262" s="39" t="s">
        <v>205</v>
      </c>
      <c r="AO262" s="39" t="s">
        <v>94</v>
      </c>
      <c r="AP262" s="39" t="s">
        <v>77</v>
      </c>
      <c r="AQ262" s="39" t="s">
        <v>77</v>
      </c>
      <c r="AR262" s="39" t="s">
        <v>77</v>
      </c>
      <c r="AS262" s="39" t="s">
        <v>80</v>
      </c>
      <c r="AT262" s="39" t="s">
        <v>77</v>
      </c>
      <c r="AU262" s="39" t="s">
        <v>77</v>
      </c>
      <c r="AV262" s="39" t="s">
        <v>77</v>
      </c>
      <c r="AW262" s="40">
        <f t="shared" si="53"/>
        <v>90</v>
      </c>
      <c r="AX262" s="50"/>
      <c r="AY262" s="53"/>
      <c r="AZ262" s="55"/>
      <c r="BA262" s="57"/>
      <c r="BB262" s="60"/>
      <c r="BC262" s="57"/>
      <c r="BD262" s="62"/>
      <c r="BE262" s="63"/>
      <c r="BF262" s="64"/>
      <c r="BG262" s="65"/>
      <c r="BH262" s="65"/>
    </row>
    <row r="263" spans="2:60" ht="94.5" customHeight="1" x14ac:dyDescent="0.25">
      <c r="B263" s="87"/>
      <c r="C263" s="65"/>
      <c r="D263" s="65"/>
      <c r="E263" s="65"/>
      <c r="F263" s="65"/>
      <c r="G263" s="65"/>
      <c r="H263" s="65"/>
      <c r="I263" s="91"/>
      <c r="J263" s="93"/>
      <c r="K263" s="89"/>
      <c r="L263" s="96"/>
      <c r="M263" s="57"/>
      <c r="N263" s="65"/>
      <c r="O263" s="65"/>
      <c r="P263" s="65"/>
      <c r="Q263" s="65"/>
      <c r="R263" s="65"/>
      <c r="S263" s="65"/>
      <c r="T263" s="65"/>
      <c r="U263" s="65"/>
      <c r="V263" s="65"/>
      <c r="W263" s="65"/>
      <c r="X263" s="65"/>
      <c r="Y263" s="65"/>
      <c r="Z263" s="65"/>
      <c r="AA263" s="65"/>
      <c r="AB263" s="65"/>
      <c r="AC263" s="65"/>
      <c r="AD263" s="65"/>
      <c r="AE263" s="65"/>
      <c r="AF263" s="67"/>
      <c r="AG263" s="57"/>
      <c r="AH263" s="64"/>
      <c r="AI263" s="69"/>
      <c r="AJ263" s="63"/>
      <c r="AK263" s="37">
        <v>3</v>
      </c>
      <c r="AL263" s="38" t="s">
        <v>278</v>
      </c>
      <c r="AM263" s="34" t="s">
        <v>261</v>
      </c>
      <c r="AN263" s="39" t="s">
        <v>270</v>
      </c>
      <c r="AO263" s="39" t="s">
        <v>114</v>
      </c>
      <c r="AP263" s="39" t="s">
        <v>77</v>
      </c>
      <c r="AQ263" s="39" t="s">
        <v>77</v>
      </c>
      <c r="AR263" s="39" t="s">
        <v>80</v>
      </c>
      <c r="AS263" s="39" t="s">
        <v>77</v>
      </c>
      <c r="AT263" s="39" t="s">
        <v>77</v>
      </c>
      <c r="AU263" s="39" t="s">
        <v>77</v>
      </c>
      <c r="AV263" s="39" t="s">
        <v>77</v>
      </c>
      <c r="AW263" s="40">
        <f t="shared" si="53"/>
        <v>85</v>
      </c>
      <c r="AX263" s="50"/>
      <c r="AY263" s="53"/>
      <c r="AZ263" s="55"/>
      <c r="BA263" s="57"/>
      <c r="BB263" s="60"/>
      <c r="BC263" s="57"/>
      <c r="BD263" s="62"/>
      <c r="BE263" s="63"/>
      <c r="BF263" s="64"/>
      <c r="BG263" s="65"/>
      <c r="BH263" s="65"/>
    </row>
    <row r="264" spans="2:60" ht="72" customHeight="1" x14ac:dyDescent="0.25">
      <c r="B264" s="87"/>
      <c r="C264" s="65"/>
      <c r="D264" s="65"/>
      <c r="E264" s="65"/>
      <c r="F264" s="65"/>
      <c r="G264" s="65"/>
      <c r="H264" s="65"/>
      <c r="I264" s="91"/>
      <c r="J264" s="93"/>
      <c r="K264" s="89"/>
      <c r="L264" s="96"/>
      <c r="M264" s="57"/>
      <c r="N264" s="65"/>
      <c r="O264" s="65"/>
      <c r="P264" s="65"/>
      <c r="Q264" s="65"/>
      <c r="R264" s="65"/>
      <c r="S264" s="65"/>
      <c r="T264" s="65"/>
      <c r="U264" s="65"/>
      <c r="V264" s="65"/>
      <c r="W264" s="65"/>
      <c r="X264" s="65"/>
      <c r="Y264" s="65"/>
      <c r="Z264" s="65"/>
      <c r="AA264" s="65"/>
      <c r="AB264" s="65"/>
      <c r="AC264" s="65"/>
      <c r="AD264" s="65"/>
      <c r="AE264" s="65"/>
      <c r="AF264" s="67"/>
      <c r="AG264" s="57"/>
      <c r="AH264" s="64"/>
      <c r="AI264" s="69"/>
      <c r="AJ264" s="63"/>
      <c r="AK264" s="37">
        <v>4</v>
      </c>
      <c r="AL264" s="38" t="s">
        <v>276</v>
      </c>
      <c r="AM264" s="34" t="s">
        <v>261</v>
      </c>
      <c r="AN264" s="39" t="s">
        <v>205</v>
      </c>
      <c r="AO264" s="39" t="s">
        <v>94</v>
      </c>
      <c r="AP264" s="39" t="s">
        <v>77</v>
      </c>
      <c r="AQ264" s="39" t="s">
        <v>77</v>
      </c>
      <c r="AR264" s="39" t="s">
        <v>77</v>
      </c>
      <c r="AS264" s="39" t="s">
        <v>77</v>
      </c>
      <c r="AT264" s="39" t="s">
        <v>77</v>
      </c>
      <c r="AU264" s="39" t="s">
        <v>77</v>
      </c>
      <c r="AV264" s="39" t="s">
        <v>77</v>
      </c>
      <c r="AW264" s="40">
        <f t="shared" si="53"/>
        <v>100</v>
      </c>
      <c r="AX264" s="50"/>
      <c r="AY264" s="53"/>
      <c r="AZ264" s="55"/>
      <c r="BA264" s="57"/>
      <c r="BB264" s="60"/>
      <c r="BC264" s="57"/>
      <c r="BD264" s="62"/>
      <c r="BE264" s="63"/>
      <c r="BF264" s="64"/>
      <c r="BG264" s="65"/>
      <c r="BH264" s="65"/>
    </row>
    <row r="265" spans="2:60" ht="31.5" customHeight="1" x14ac:dyDescent="0.25">
      <c r="B265" s="87"/>
      <c r="C265" s="65"/>
      <c r="D265" s="65"/>
      <c r="E265" s="65"/>
      <c r="F265" s="65"/>
      <c r="G265" s="65"/>
      <c r="H265" s="65"/>
      <c r="I265" s="91"/>
      <c r="J265" s="93"/>
      <c r="K265" s="89"/>
      <c r="L265" s="96"/>
      <c r="M265" s="57"/>
      <c r="N265" s="65"/>
      <c r="O265" s="65"/>
      <c r="P265" s="65"/>
      <c r="Q265" s="65"/>
      <c r="R265" s="65"/>
      <c r="S265" s="65"/>
      <c r="T265" s="65"/>
      <c r="U265" s="65"/>
      <c r="V265" s="65"/>
      <c r="W265" s="65"/>
      <c r="X265" s="65"/>
      <c r="Y265" s="65"/>
      <c r="Z265" s="65"/>
      <c r="AA265" s="65"/>
      <c r="AB265" s="65"/>
      <c r="AC265" s="65"/>
      <c r="AD265" s="65"/>
      <c r="AE265" s="65"/>
      <c r="AF265" s="67"/>
      <c r="AG265" s="57"/>
      <c r="AH265" s="64"/>
      <c r="AI265" s="69"/>
      <c r="AJ265" s="63"/>
      <c r="AK265" s="37">
        <v>5</v>
      </c>
      <c r="AL265" s="38" t="s">
        <v>268</v>
      </c>
      <c r="AM265" s="39" t="s">
        <v>256</v>
      </c>
      <c r="AN265" s="39" t="s">
        <v>93</v>
      </c>
      <c r="AO265" s="39" t="s">
        <v>114</v>
      </c>
      <c r="AP265" s="39" t="s">
        <v>77</v>
      </c>
      <c r="AQ265" s="39" t="s">
        <v>77</v>
      </c>
      <c r="AR265" s="39" t="s">
        <v>80</v>
      </c>
      <c r="AS265" s="39" t="s">
        <v>77</v>
      </c>
      <c r="AT265" s="39" t="s">
        <v>77</v>
      </c>
      <c r="AU265" s="39" t="s">
        <v>77</v>
      </c>
      <c r="AV265" s="39" t="s">
        <v>77</v>
      </c>
      <c r="AW265" s="40">
        <f t="shared" si="53"/>
        <v>85</v>
      </c>
      <c r="AX265" s="51"/>
      <c r="AY265" s="54"/>
      <c r="AZ265" s="55"/>
      <c r="BA265" s="57"/>
      <c r="BB265" s="60"/>
      <c r="BC265" s="57"/>
      <c r="BD265" s="62"/>
      <c r="BE265" s="63"/>
      <c r="BF265" s="64"/>
      <c r="BG265" s="65"/>
      <c r="BH265" s="65"/>
    </row>
    <row r="266" spans="2:60" ht="36.75" customHeight="1" x14ac:dyDescent="0.25">
      <c r="B266" s="87"/>
      <c r="C266" s="65"/>
      <c r="D266" s="65"/>
      <c r="E266" s="65"/>
      <c r="F266" s="65"/>
      <c r="G266" s="65"/>
      <c r="H266" s="65"/>
      <c r="I266" s="91"/>
      <c r="J266" s="93"/>
      <c r="K266" s="89"/>
      <c r="L266" s="96"/>
      <c r="M266" s="57"/>
      <c r="N266" s="65"/>
      <c r="O266" s="65"/>
      <c r="P266" s="65"/>
      <c r="Q266" s="65"/>
      <c r="R266" s="65"/>
      <c r="S266" s="65"/>
      <c r="T266" s="65"/>
      <c r="U266" s="65"/>
      <c r="V266" s="65"/>
      <c r="W266" s="65"/>
      <c r="X266" s="65"/>
      <c r="Y266" s="65"/>
      <c r="Z266" s="65"/>
      <c r="AA266" s="65"/>
      <c r="AB266" s="65"/>
      <c r="AC266" s="65"/>
      <c r="AD266" s="65"/>
      <c r="AE266" s="65"/>
      <c r="AF266" s="67"/>
      <c r="AG266" s="57"/>
      <c r="AH266" s="64"/>
      <c r="AI266" s="69"/>
      <c r="AJ266" s="63"/>
      <c r="AK266" s="37">
        <v>6</v>
      </c>
      <c r="AL266" s="38" t="s">
        <v>282</v>
      </c>
      <c r="AM266" s="39" t="s">
        <v>261</v>
      </c>
      <c r="AN266" s="39" t="s">
        <v>205</v>
      </c>
      <c r="AO266" s="39" t="s">
        <v>114</v>
      </c>
      <c r="AP266" s="39" t="s">
        <v>77</v>
      </c>
      <c r="AQ266" s="39" t="s">
        <v>77</v>
      </c>
      <c r="AR266" s="39" t="s">
        <v>77</v>
      </c>
      <c r="AS266" s="39" t="s">
        <v>77</v>
      </c>
      <c r="AT266" s="39" t="s">
        <v>77</v>
      </c>
      <c r="AU266" s="39" t="s">
        <v>77</v>
      </c>
      <c r="AV266" s="39" t="s">
        <v>77</v>
      </c>
      <c r="AW266" s="40">
        <f t="shared" si="53"/>
        <v>100</v>
      </c>
      <c r="AX266" s="49" t="s">
        <v>68</v>
      </c>
      <c r="AY266" s="52">
        <f t="shared" ref="AY266" si="57">IFERROR(SUMIF(AO261:AO270,"Preventivo",AW261:AW270)/COUNTIF(AO261:AO270,"Preventivo"),0)</f>
        <v>95</v>
      </c>
      <c r="AZ266" s="55"/>
      <c r="BA266" s="57"/>
      <c r="BB266" s="60"/>
      <c r="BC266" s="57"/>
      <c r="BD266" s="62"/>
      <c r="BE266" s="63"/>
      <c r="BF266" s="64"/>
      <c r="BG266" s="65"/>
      <c r="BH266" s="65"/>
    </row>
    <row r="267" spans="2:60" ht="3" customHeight="1" x14ac:dyDescent="0.25">
      <c r="B267" s="87"/>
      <c r="C267" s="65"/>
      <c r="D267" s="65"/>
      <c r="E267" s="65"/>
      <c r="F267" s="65"/>
      <c r="G267" s="65"/>
      <c r="H267" s="65"/>
      <c r="I267" s="91"/>
      <c r="J267" s="93"/>
      <c r="K267" s="89"/>
      <c r="L267" s="96"/>
      <c r="M267" s="57"/>
      <c r="N267" s="65"/>
      <c r="O267" s="65"/>
      <c r="P267" s="65"/>
      <c r="Q267" s="65"/>
      <c r="R267" s="65"/>
      <c r="S267" s="65"/>
      <c r="T267" s="65"/>
      <c r="U267" s="65"/>
      <c r="V267" s="65"/>
      <c r="W267" s="65"/>
      <c r="X267" s="65"/>
      <c r="Y267" s="65"/>
      <c r="Z267" s="65"/>
      <c r="AA267" s="65"/>
      <c r="AB267" s="65"/>
      <c r="AC267" s="65"/>
      <c r="AD267" s="65"/>
      <c r="AE267" s="65"/>
      <c r="AF267" s="67"/>
      <c r="AG267" s="57"/>
      <c r="AH267" s="64"/>
      <c r="AI267" s="69"/>
      <c r="AJ267" s="63"/>
      <c r="AK267" s="37">
        <v>7</v>
      </c>
      <c r="AL267" s="38"/>
      <c r="AM267" s="39"/>
      <c r="AN267" s="39"/>
      <c r="AO267" s="39"/>
      <c r="AP267" s="39"/>
      <c r="AQ267" s="39"/>
      <c r="AR267" s="39"/>
      <c r="AS267" s="39"/>
      <c r="AT267" s="39"/>
      <c r="AU267" s="39"/>
      <c r="AV267" s="39"/>
      <c r="AW267" s="40">
        <f t="shared" ref="AW267:AW300" si="58">IF(AP267="SI",15,0)+IF(AQ267="SI",5,0)+IF(AR267="SI",15,0)+IF(AS267="SI",10,0)+IF(AT267="SI",15,0)+IF(AU267="SI",10,0)+IF(AV267="SI",30,0)</f>
        <v>0</v>
      </c>
      <c r="AX267" s="50"/>
      <c r="AY267" s="53"/>
      <c r="AZ267" s="55"/>
      <c r="BA267" s="57"/>
      <c r="BB267" s="60"/>
      <c r="BC267" s="57"/>
      <c r="BD267" s="62"/>
      <c r="BE267" s="63"/>
      <c r="BF267" s="64"/>
      <c r="BG267" s="65"/>
      <c r="BH267" s="65"/>
    </row>
    <row r="268" spans="2:60" ht="15" hidden="1" customHeight="1" x14ac:dyDescent="0.25">
      <c r="B268" s="87"/>
      <c r="C268" s="65"/>
      <c r="D268" s="65"/>
      <c r="E268" s="65"/>
      <c r="F268" s="65"/>
      <c r="G268" s="65"/>
      <c r="H268" s="65"/>
      <c r="I268" s="91"/>
      <c r="J268" s="93"/>
      <c r="K268" s="89"/>
      <c r="L268" s="96"/>
      <c r="M268" s="57"/>
      <c r="N268" s="65"/>
      <c r="O268" s="65"/>
      <c r="P268" s="65"/>
      <c r="Q268" s="65"/>
      <c r="R268" s="65"/>
      <c r="S268" s="65"/>
      <c r="T268" s="65"/>
      <c r="U268" s="65"/>
      <c r="V268" s="65"/>
      <c r="W268" s="65"/>
      <c r="X268" s="65"/>
      <c r="Y268" s="65"/>
      <c r="Z268" s="65"/>
      <c r="AA268" s="65"/>
      <c r="AB268" s="65"/>
      <c r="AC268" s="65"/>
      <c r="AD268" s="65"/>
      <c r="AE268" s="65"/>
      <c r="AF268" s="67"/>
      <c r="AG268" s="57"/>
      <c r="AH268" s="64"/>
      <c r="AI268" s="69"/>
      <c r="AJ268" s="63"/>
      <c r="AK268" s="37">
        <v>8</v>
      </c>
      <c r="AL268" s="38"/>
      <c r="AM268" s="39"/>
      <c r="AN268" s="39"/>
      <c r="AO268" s="39"/>
      <c r="AP268" s="39"/>
      <c r="AQ268" s="39"/>
      <c r="AR268" s="39"/>
      <c r="AS268" s="39"/>
      <c r="AT268" s="39"/>
      <c r="AU268" s="39"/>
      <c r="AV268" s="39"/>
      <c r="AW268" s="40">
        <f t="shared" si="58"/>
        <v>0</v>
      </c>
      <c r="AX268" s="50"/>
      <c r="AY268" s="53"/>
      <c r="AZ268" s="55"/>
      <c r="BA268" s="57"/>
      <c r="BB268" s="60"/>
      <c r="BC268" s="57"/>
      <c r="BD268" s="62"/>
      <c r="BE268" s="63"/>
      <c r="BF268" s="64"/>
      <c r="BG268" s="65"/>
      <c r="BH268" s="65"/>
    </row>
    <row r="269" spans="2:60" ht="15" hidden="1" customHeight="1" x14ac:dyDescent="0.25">
      <c r="B269" s="87"/>
      <c r="C269" s="65"/>
      <c r="D269" s="65"/>
      <c r="E269" s="65"/>
      <c r="F269" s="65"/>
      <c r="G269" s="65"/>
      <c r="H269" s="65"/>
      <c r="I269" s="91"/>
      <c r="J269" s="93"/>
      <c r="K269" s="89"/>
      <c r="L269" s="96"/>
      <c r="M269" s="57"/>
      <c r="N269" s="65"/>
      <c r="O269" s="65"/>
      <c r="P269" s="65"/>
      <c r="Q269" s="65"/>
      <c r="R269" s="65"/>
      <c r="S269" s="65"/>
      <c r="T269" s="65"/>
      <c r="U269" s="65"/>
      <c r="V269" s="65"/>
      <c r="W269" s="65"/>
      <c r="X269" s="65"/>
      <c r="Y269" s="65"/>
      <c r="Z269" s="65"/>
      <c r="AA269" s="65"/>
      <c r="AB269" s="65"/>
      <c r="AC269" s="65"/>
      <c r="AD269" s="65"/>
      <c r="AE269" s="65"/>
      <c r="AF269" s="67"/>
      <c r="AG269" s="57"/>
      <c r="AH269" s="64"/>
      <c r="AI269" s="69"/>
      <c r="AJ269" s="63"/>
      <c r="AK269" s="37">
        <v>9</v>
      </c>
      <c r="AL269" s="38"/>
      <c r="AM269" s="39"/>
      <c r="AN269" s="39"/>
      <c r="AO269" s="39"/>
      <c r="AP269" s="39"/>
      <c r="AQ269" s="39"/>
      <c r="AR269" s="39"/>
      <c r="AS269" s="39"/>
      <c r="AT269" s="39"/>
      <c r="AU269" s="39"/>
      <c r="AV269" s="39"/>
      <c r="AW269" s="40">
        <f t="shared" si="58"/>
        <v>0</v>
      </c>
      <c r="AX269" s="50"/>
      <c r="AY269" s="53"/>
      <c r="AZ269" s="55"/>
      <c r="BA269" s="57"/>
      <c r="BB269" s="60"/>
      <c r="BC269" s="57"/>
      <c r="BD269" s="62"/>
      <c r="BE269" s="63"/>
      <c r="BF269" s="64"/>
      <c r="BG269" s="65"/>
      <c r="BH269" s="65"/>
    </row>
    <row r="270" spans="2:60" ht="15" hidden="1" customHeight="1" x14ac:dyDescent="0.25">
      <c r="B270" s="87"/>
      <c r="C270" s="65"/>
      <c r="D270" s="65"/>
      <c r="E270" s="65"/>
      <c r="F270" s="65"/>
      <c r="G270" s="65"/>
      <c r="H270" s="65"/>
      <c r="I270" s="91"/>
      <c r="J270" s="94"/>
      <c r="K270" s="90"/>
      <c r="L270" s="97"/>
      <c r="M270" s="58"/>
      <c r="N270" s="65"/>
      <c r="O270" s="65"/>
      <c r="P270" s="65"/>
      <c r="Q270" s="65"/>
      <c r="R270" s="65"/>
      <c r="S270" s="65"/>
      <c r="T270" s="65"/>
      <c r="U270" s="65"/>
      <c r="V270" s="65"/>
      <c r="W270" s="65"/>
      <c r="X270" s="65"/>
      <c r="Y270" s="65"/>
      <c r="Z270" s="65"/>
      <c r="AA270" s="65"/>
      <c r="AB270" s="65"/>
      <c r="AC270" s="65"/>
      <c r="AD270" s="65"/>
      <c r="AE270" s="65"/>
      <c r="AF270" s="68"/>
      <c r="AG270" s="58"/>
      <c r="AH270" s="64"/>
      <c r="AI270" s="69"/>
      <c r="AJ270" s="63"/>
      <c r="AK270" s="44">
        <v>10</v>
      </c>
      <c r="AL270" s="41"/>
      <c r="AM270" s="42"/>
      <c r="AN270" s="42"/>
      <c r="AO270" s="42"/>
      <c r="AP270" s="42"/>
      <c r="AQ270" s="42"/>
      <c r="AR270" s="42"/>
      <c r="AS270" s="42"/>
      <c r="AT270" s="42"/>
      <c r="AU270" s="42"/>
      <c r="AV270" s="42"/>
      <c r="AW270" s="43">
        <f t="shared" si="58"/>
        <v>0</v>
      </c>
      <c r="AX270" s="51"/>
      <c r="AY270" s="54"/>
      <c r="AZ270" s="55"/>
      <c r="BA270" s="58"/>
      <c r="BB270" s="61"/>
      <c r="BC270" s="58"/>
      <c r="BD270" s="62"/>
      <c r="BE270" s="63"/>
      <c r="BF270" s="64"/>
      <c r="BG270" s="65"/>
      <c r="BH270" s="65"/>
    </row>
    <row r="271" spans="2:60" ht="87" customHeight="1" x14ac:dyDescent="0.25">
      <c r="B271" s="87" t="s">
        <v>19</v>
      </c>
      <c r="C271" s="65" t="s">
        <v>234</v>
      </c>
      <c r="D271" s="65" t="s">
        <v>235</v>
      </c>
      <c r="E271" s="65" t="s">
        <v>77</v>
      </c>
      <c r="F271" s="65" t="s">
        <v>77</v>
      </c>
      <c r="G271" s="65" t="s">
        <v>77</v>
      </c>
      <c r="H271" s="65" t="s">
        <v>77</v>
      </c>
      <c r="I271" s="91" t="str">
        <f>IF(AND((E271="SI"),(F271="SI"),(G271="SI"),(H271="SI")),"Si es Riesgo de Corrupción","No es Riesgo de Corrupción")</f>
        <v>Si es Riesgo de Corrupción</v>
      </c>
      <c r="J271" s="92" t="s">
        <v>244</v>
      </c>
      <c r="K271" s="88" t="s">
        <v>245</v>
      </c>
      <c r="L271" s="95">
        <v>1</v>
      </c>
      <c r="M271" s="56" t="str">
        <f>IF(L271=1,"Rara vez
No se ha presentado en los últimos 5 años",IF(L271=2,"Improbable
Se presentó una vez en los últimos 5 años",IF(L271=3,"Posible
Se presentó una vez en los últimos 2 años",IF(L271=4,"Probable
Se presento una vez en el último año",IF(L271=5,"Casi seguro
Se ha presentado más de una vez al año","← 
Definir el nivel de probabilidad")))))</f>
        <v>Rara vez
No se ha presentado en los últimos 5 años</v>
      </c>
      <c r="N271" s="65" t="s">
        <v>77</v>
      </c>
      <c r="O271" s="65" t="s">
        <v>77</v>
      </c>
      <c r="P271" s="65" t="s">
        <v>77</v>
      </c>
      <c r="Q271" s="65" t="s">
        <v>77</v>
      </c>
      <c r="R271" s="65" t="s">
        <v>77</v>
      </c>
      <c r="S271" s="65" t="s">
        <v>77</v>
      </c>
      <c r="T271" s="65" t="s">
        <v>77</v>
      </c>
      <c r="U271" s="65" t="s">
        <v>77</v>
      </c>
      <c r="V271" s="65" t="s">
        <v>77</v>
      </c>
      <c r="W271" s="65" t="s">
        <v>77</v>
      </c>
      <c r="X271" s="65" t="s">
        <v>77</v>
      </c>
      <c r="Y271" s="65" t="s">
        <v>77</v>
      </c>
      <c r="Z271" s="65" t="s">
        <v>77</v>
      </c>
      <c r="AA271" s="65" t="s">
        <v>77</v>
      </c>
      <c r="AB271" s="65" t="s">
        <v>77</v>
      </c>
      <c r="AC271" s="65" t="s">
        <v>80</v>
      </c>
      <c r="AD271" s="65" t="s">
        <v>77</v>
      </c>
      <c r="AE271" s="65" t="s">
        <v>77</v>
      </c>
      <c r="AF271" s="66">
        <f>COUNTIF(N271:AE280,"SI")</f>
        <v>17</v>
      </c>
      <c r="AG271" s="56" t="str">
        <f>IF(AF271&lt;=5,"Moderado",IF(AND(AF271&gt;5,AF271&lt;=11),"Mayor",IF(AF271&gt;11,"Catastrófico","Responder las preguntas que se encuentran en los numerales del 1 al 18")))</f>
        <v>Catastrófico</v>
      </c>
      <c r="AH271" s="64">
        <f>IF(AG271="Moderado",5,IF(AG271="Mayor",10,IF(AG271="Catastrófico",20,"Responder las preguntas que se encuentran en los numerales del 1 al 18")))</f>
        <v>20</v>
      </c>
      <c r="AI271" s="69">
        <f>AH271*L271</f>
        <v>20</v>
      </c>
      <c r="AJ271" s="63" t="str">
        <f>IF(AI271&lt;=10,"Baja",IF(AND(AI271&gt;10,AI271&lt;=25),"Moderada",IF(AND(AI271&gt;25,AI271&lt;=50),"Alta",IF(AI271&gt;50,"Extrema",""))))</f>
        <v>Moderada</v>
      </c>
      <c r="AK271" s="32">
        <v>1</v>
      </c>
      <c r="AL271" s="33" t="s">
        <v>272</v>
      </c>
      <c r="AM271" s="34" t="s">
        <v>280</v>
      </c>
      <c r="AN271" s="34" t="s">
        <v>90</v>
      </c>
      <c r="AO271" s="34" t="s">
        <v>94</v>
      </c>
      <c r="AP271" s="35" t="s">
        <v>80</v>
      </c>
      <c r="AQ271" s="35" t="s">
        <v>77</v>
      </c>
      <c r="AR271" s="35" t="s">
        <v>80</v>
      </c>
      <c r="AS271" s="35" t="s">
        <v>77</v>
      </c>
      <c r="AT271" s="35" t="s">
        <v>77</v>
      </c>
      <c r="AU271" s="35" t="s">
        <v>77</v>
      </c>
      <c r="AV271" s="34" t="s">
        <v>77</v>
      </c>
      <c r="AW271" s="36">
        <f t="shared" si="58"/>
        <v>70</v>
      </c>
      <c r="AX271" s="49" t="s">
        <v>69</v>
      </c>
      <c r="AY271" s="52">
        <f t="shared" ref="AY271" si="59">IFERROR(((SUMIF(AO271:AO280,"Correctivo",AW271:AW280))+(SUMIF(AO271:AO280,"Detectivo",AW271:AW280)))/(COUNTIF(AO271:AO280,"Correctivo")+COUNTIF(AO271:AO280,"Detectivo")),0)</f>
        <v>100</v>
      </c>
      <c r="AZ271" s="55">
        <f>IF(AY276&lt;=50,L271,IF(AND(AY276&gt;50,AY276&lt;=75,L271&gt;1),L271-1,IF(AND(AY276&gt;75,L271&gt;2),L271-2,IF(AND(AY276&gt;75,L271=2),L271-1,1))))</f>
        <v>1</v>
      </c>
      <c r="BA271" s="56" t="str">
        <f>IF(AZ271=1,"Rara vez
No se ha presentado en los últimos 5 años",IF(AZ271=2,"Improbable
Se presentó una vez en los últimos 5 años",IF(AZ271=3,"Posible
Se presentó una vez en los últimos 2 años",IF(AZ271=4,"Probable
Se presento una vez en el último año",IF(AZ271=5,"Casi seguro
Se ha presentado más de una vez al año","← 
Definir el nivel de probabilidad")))))</f>
        <v>Rara vez
No se ha presentado en los últimos 5 años</v>
      </c>
      <c r="BB271" s="59">
        <f>IF(AY271&lt;=50,AH271,IF(AND(AY271&lt;=75,AH271=10),AH271-5,IF(AND(AY271&lt;=75,AH271=20),AH271-10,IF(AND(AY271&lt;=100,AH271=20),AH271-15,IF(AND(AY271&lt;=100,AH271=10),AH271-5,5)))))</f>
        <v>5</v>
      </c>
      <c r="BC271" s="56" t="str">
        <f>IF(BB271&lt;=5,"Moderado",IF(AND(BB271&gt;5,BB271&lt;=11),"Mayor",IF(BB271&gt;11,"Catastrófico","Responder las preguntas que se encuentran en los numerales del 1 al 18")))</f>
        <v>Moderado</v>
      </c>
      <c r="BD271" s="62">
        <f>BB271*AZ271</f>
        <v>5</v>
      </c>
      <c r="BE271" s="63" t="str">
        <f>IF(BD271&lt;=10,"Baja",IF(AND(BD271&gt;10,BD271&lt;=25),"Moderada",IF(AND(BD271&gt;25,BD271&lt;=50),"Alta",IF(BD271&gt;50,"Extrema",""))))</f>
        <v>Baja</v>
      </c>
      <c r="BF271" s="64" t="str">
        <f>IF(BE271="Baja","Tratamiento: eliminarse o reducirse fácilmente con los controles establecidos en la entidad.",IF(OR(BE271="Moderada",BE271="Alta"),"Tratamiento: llevar los riesgos a la Zona de Riesgo Baja o eliminarlo",IF(BE271="Extrema","Tratamiento: requieren de un tratamiento prioritario. Se deben implementar los controles orientados a reducir la posibilidad de ocurrencia del riesgo o disminuir el impacto de sus efectos y tomar las medidas de protección.",0)))</f>
        <v>Tratamiento: eliminarse o reducirse fácilmente con los controles establecidos en la entidad.</v>
      </c>
      <c r="BG271" s="65"/>
      <c r="BH271" s="65"/>
    </row>
    <row r="272" spans="2:60" ht="78.75" customHeight="1" x14ac:dyDescent="0.25">
      <c r="B272" s="87"/>
      <c r="C272" s="65"/>
      <c r="D272" s="65"/>
      <c r="E272" s="65"/>
      <c r="F272" s="65"/>
      <c r="G272" s="65"/>
      <c r="H272" s="65"/>
      <c r="I272" s="91"/>
      <c r="J272" s="93"/>
      <c r="K272" s="89"/>
      <c r="L272" s="96"/>
      <c r="M272" s="57"/>
      <c r="N272" s="65"/>
      <c r="O272" s="65"/>
      <c r="P272" s="65"/>
      <c r="Q272" s="65"/>
      <c r="R272" s="65"/>
      <c r="S272" s="65"/>
      <c r="T272" s="65"/>
      <c r="U272" s="65"/>
      <c r="V272" s="65"/>
      <c r="W272" s="65"/>
      <c r="X272" s="65"/>
      <c r="Y272" s="65"/>
      <c r="Z272" s="65"/>
      <c r="AA272" s="65"/>
      <c r="AB272" s="65"/>
      <c r="AC272" s="65"/>
      <c r="AD272" s="65"/>
      <c r="AE272" s="65"/>
      <c r="AF272" s="67"/>
      <c r="AG272" s="57"/>
      <c r="AH272" s="64"/>
      <c r="AI272" s="69"/>
      <c r="AJ272" s="63"/>
      <c r="AK272" s="37">
        <v>2</v>
      </c>
      <c r="AL272" s="38" t="s">
        <v>273</v>
      </c>
      <c r="AM272" s="34" t="s">
        <v>280</v>
      </c>
      <c r="AN272" s="39" t="s">
        <v>90</v>
      </c>
      <c r="AO272" s="39" t="s">
        <v>114</v>
      </c>
      <c r="AP272" s="39" t="s">
        <v>77</v>
      </c>
      <c r="AQ272" s="39" t="s">
        <v>77</v>
      </c>
      <c r="AR272" s="39" t="s">
        <v>77</v>
      </c>
      <c r="AS272" s="39" t="s">
        <v>77</v>
      </c>
      <c r="AT272" s="39" t="s">
        <v>77</v>
      </c>
      <c r="AU272" s="39" t="s">
        <v>77</v>
      </c>
      <c r="AV272" s="39" t="s">
        <v>77</v>
      </c>
      <c r="AW272" s="40">
        <f t="shared" si="58"/>
        <v>100</v>
      </c>
      <c r="AX272" s="50"/>
      <c r="AY272" s="53"/>
      <c r="AZ272" s="55"/>
      <c r="BA272" s="57"/>
      <c r="BB272" s="60"/>
      <c r="BC272" s="57"/>
      <c r="BD272" s="62"/>
      <c r="BE272" s="63"/>
      <c r="BF272" s="64"/>
      <c r="BG272" s="65"/>
      <c r="BH272" s="65"/>
    </row>
    <row r="273" spans="2:60" ht="106.5" customHeight="1" x14ac:dyDescent="0.25">
      <c r="B273" s="87"/>
      <c r="C273" s="65"/>
      <c r="D273" s="65"/>
      <c r="E273" s="65"/>
      <c r="F273" s="65"/>
      <c r="G273" s="65"/>
      <c r="H273" s="65"/>
      <c r="I273" s="91"/>
      <c r="J273" s="93"/>
      <c r="K273" s="89"/>
      <c r="L273" s="96"/>
      <c r="M273" s="57"/>
      <c r="N273" s="65"/>
      <c r="O273" s="65"/>
      <c r="P273" s="65"/>
      <c r="Q273" s="65"/>
      <c r="R273" s="65"/>
      <c r="S273" s="65"/>
      <c r="T273" s="65"/>
      <c r="U273" s="65"/>
      <c r="V273" s="65"/>
      <c r="W273" s="65"/>
      <c r="X273" s="65"/>
      <c r="Y273" s="65"/>
      <c r="Z273" s="65"/>
      <c r="AA273" s="65"/>
      <c r="AB273" s="65"/>
      <c r="AC273" s="65"/>
      <c r="AD273" s="65"/>
      <c r="AE273" s="65"/>
      <c r="AF273" s="67"/>
      <c r="AG273" s="57"/>
      <c r="AH273" s="64"/>
      <c r="AI273" s="69"/>
      <c r="AJ273" s="63"/>
      <c r="AK273" s="37">
        <v>3</v>
      </c>
      <c r="AL273" s="38" t="s">
        <v>283</v>
      </c>
      <c r="AM273" s="34" t="s">
        <v>281</v>
      </c>
      <c r="AN273" s="39" t="s">
        <v>90</v>
      </c>
      <c r="AO273" s="39" t="s">
        <v>94</v>
      </c>
      <c r="AP273" s="39" t="s">
        <v>77</v>
      </c>
      <c r="AQ273" s="39" t="s">
        <v>77</v>
      </c>
      <c r="AR273" s="39" t="s">
        <v>77</v>
      </c>
      <c r="AS273" s="39" t="s">
        <v>77</v>
      </c>
      <c r="AT273" s="39" t="s">
        <v>77</v>
      </c>
      <c r="AU273" s="39" t="s">
        <v>77</v>
      </c>
      <c r="AV273" s="39" t="s">
        <v>77</v>
      </c>
      <c r="AW273" s="40">
        <f t="shared" si="58"/>
        <v>100</v>
      </c>
      <c r="AX273" s="50"/>
      <c r="AY273" s="53"/>
      <c r="AZ273" s="55"/>
      <c r="BA273" s="57"/>
      <c r="BB273" s="60"/>
      <c r="BC273" s="57"/>
      <c r="BD273" s="62"/>
      <c r="BE273" s="63"/>
      <c r="BF273" s="64"/>
      <c r="BG273" s="65"/>
      <c r="BH273" s="65"/>
    </row>
    <row r="274" spans="2:60" ht="51" customHeight="1" x14ac:dyDescent="0.25">
      <c r="B274" s="87"/>
      <c r="C274" s="65"/>
      <c r="D274" s="65"/>
      <c r="E274" s="65"/>
      <c r="F274" s="65"/>
      <c r="G274" s="65"/>
      <c r="H274" s="65"/>
      <c r="I274" s="91"/>
      <c r="J274" s="93"/>
      <c r="K274" s="89"/>
      <c r="L274" s="96"/>
      <c r="M274" s="57"/>
      <c r="N274" s="65"/>
      <c r="O274" s="65"/>
      <c r="P274" s="65"/>
      <c r="Q274" s="65"/>
      <c r="R274" s="65"/>
      <c r="S274" s="65"/>
      <c r="T274" s="65"/>
      <c r="U274" s="65"/>
      <c r="V274" s="65"/>
      <c r="W274" s="65"/>
      <c r="X274" s="65"/>
      <c r="Y274" s="65"/>
      <c r="Z274" s="65"/>
      <c r="AA274" s="65"/>
      <c r="AB274" s="65"/>
      <c r="AC274" s="65"/>
      <c r="AD274" s="65"/>
      <c r="AE274" s="65"/>
      <c r="AF274" s="67"/>
      <c r="AG274" s="57"/>
      <c r="AH274" s="64"/>
      <c r="AI274" s="69"/>
      <c r="AJ274" s="63"/>
      <c r="AK274" s="37">
        <v>4</v>
      </c>
      <c r="AL274" s="38" t="s">
        <v>276</v>
      </c>
      <c r="AM274" s="34" t="s">
        <v>280</v>
      </c>
      <c r="AN274" s="39" t="s">
        <v>205</v>
      </c>
      <c r="AO274" s="39" t="s">
        <v>94</v>
      </c>
      <c r="AP274" s="39" t="s">
        <v>77</v>
      </c>
      <c r="AQ274" s="39" t="s">
        <v>77</v>
      </c>
      <c r="AR274" s="39" t="s">
        <v>77</v>
      </c>
      <c r="AS274" s="39" t="s">
        <v>77</v>
      </c>
      <c r="AT274" s="39" t="s">
        <v>77</v>
      </c>
      <c r="AU274" s="39" t="s">
        <v>77</v>
      </c>
      <c r="AV274" s="39" t="s">
        <v>77</v>
      </c>
      <c r="AW274" s="40">
        <f t="shared" si="58"/>
        <v>100</v>
      </c>
      <c r="AX274" s="50"/>
      <c r="AY274" s="53"/>
      <c r="AZ274" s="55"/>
      <c r="BA274" s="57"/>
      <c r="BB274" s="60"/>
      <c r="BC274" s="57"/>
      <c r="BD274" s="62"/>
      <c r="BE274" s="63"/>
      <c r="BF274" s="64"/>
      <c r="BG274" s="65"/>
      <c r="BH274" s="65"/>
    </row>
    <row r="275" spans="2:60" ht="51.75" customHeight="1" x14ac:dyDescent="0.25">
      <c r="B275" s="87"/>
      <c r="C275" s="65"/>
      <c r="D275" s="65"/>
      <c r="E275" s="65"/>
      <c r="F275" s="65"/>
      <c r="G275" s="65"/>
      <c r="H275" s="65"/>
      <c r="I275" s="91"/>
      <c r="J275" s="93"/>
      <c r="K275" s="89"/>
      <c r="L275" s="96"/>
      <c r="M275" s="57"/>
      <c r="N275" s="65"/>
      <c r="O275" s="65"/>
      <c r="P275" s="65"/>
      <c r="Q275" s="65"/>
      <c r="R275" s="65"/>
      <c r="S275" s="65"/>
      <c r="T275" s="65"/>
      <c r="U275" s="65"/>
      <c r="V275" s="65"/>
      <c r="W275" s="65"/>
      <c r="X275" s="65"/>
      <c r="Y275" s="65"/>
      <c r="Z275" s="65"/>
      <c r="AA275" s="65"/>
      <c r="AB275" s="65"/>
      <c r="AC275" s="65"/>
      <c r="AD275" s="65"/>
      <c r="AE275" s="65"/>
      <c r="AF275" s="67"/>
      <c r="AG275" s="57"/>
      <c r="AH275" s="64"/>
      <c r="AI275" s="69"/>
      <c r="AJ275" s="63"/>
      <c r="AK275" s="37">
        <v>5</v>
      </c>
      <c r="AL275" s="38" t="s">
        <v>268</v>
      </c>
      <c r="AM275" s="39" t="s">
        <v>256</v>
      </c>
      <c r="AN275" s="39" t="s">
        <v>93</v>
      </c>
      <c r="AO275" s="39" t="s">
        <v>114</v>
      </c>
      <c r="AP275" s="39" t="s">
        <v>77</v>
      </c>
      <c r="AQ275" s="39" t="s">
        <v>77</v>
      </c>
      <c r="AR275" s="39" t="s">
        <v>77</v>
      </c>
      <c r="AS275" s="39" t="s">
        <v>77</v>
      </c>
      <c r="AT275" s="39" t="s">
        <v>77</v>
      </c>
      <c r="AU275" s="39" t="s">
        <v>77</v>
      </c>
      <c r="AV275" s="39" t="s">
        <v>77</v>
      </c>
      <c r="AW275" s="40">
        <f t="shared" si="58"/>
        <v>100</v>
      </c>
      <c r="AX275" s="51"/>
      <c r="AY275" s="54"/>
      <c r="AZ275" s="55"/>
      <c r="BA275" s="57"/>
      <c r="BB275" s="60"/>
      <c r="BC275" s="57"/>
      <c r="BD275" s="62"/>
      <c r="BE275" s="63"/>
      <c r="BF275" s="64"/>
      <c r="BG275" s="65"/>
      <c r="BH275" s="65"/>
    </row>
    <row r="276" spans="2:60" ht="45.75" customHeight="1" x14ac:dyDescent="0.25">
      <c r="B276" s="87"/>
      <c r="C276" s="65"/>
      <c r="D276" s="65"/>
      <c r="E276" s="65"/>
      <c r="F276" s="65"/>
      <c r="G276" s="65"/>
      <c r="H276" s="65"/>
      <c r="I276" s="91"/>
      <c r="J276" s="93"/>
      <c r="K276" s="89"/>
      <c r="L276" s="96"/>
      <c r="M276" s="57"/>
      <c r="N276" s="65"/>
      <c r="O276" s="65"/>
      <c r="P276" s="65"/>
      <c r="Q276" s="65"/>
      <c r="R276" s="65"/>
      <c r="S276" s="65"/>
      <c r="T276" s="65"/>
      <c r="U276" s="65"/>
      <c r="V276" s="65"/>
      <c r="W276" s="65"/>
      <c r="X276" s="65"/>
      <c r="Y276" s="65"/>
      <c r="Z276" s="65"/>
      <c r="AA276" s="65"/>
      <c r="AB276" s="65"/>
      <c r="AC276" s="65"/>
      <c r="AD276" s="65"/>
      <c r="AE276" s="65"/>
      <c r="AF276" s="67"/>
      <c r="AG276" s="57"/>
      <c r="AH276" s="64"/>
      <c r="AI276" s="69"/>
      <c r="AJ276" s="63"/>
      <c r="AK276" s="37">
        <v>6</v>
      </c>
      <c r="AL276" s="38" t="s">
        <v>279</v>
      </c>
      <c r="AM276" s="39" t="s">
        <v>284</v>
      </c>
      <c r="AN276" s="39" t="s">
        <v>205</v>
      </c>
      <c r="AO276" s="39" t="s">
        <v>114</v>
      </c>
      <c r="AP276" s="39" t="s">
        <v>77</v>
      </c>
      <c r="AQ276" s="39" t="s">
        <v>77</v>
      </c>
      <c r="AR276" s="39" t="s">
        <v>77</v>
      </c>
      <c r="AS276" s="39" t="s">
        <v>77</v>
      </c>
      <c r="AT276" s="39" t="s">
        <v>77</v>
      </c>
      <c r="AU276" s="39" t="s">
        <v>77</v>
      </c>
      <c r="AV276" s="39" t="s">
        <v>77</v>
      </c>
      <c r="AW276" s="40">
        <f t="shared" si="58"/>
        <v>100</v>
      </c>
      <c r="AX276" s="49" t="s">
        <v>68</v>
      </c>
      <c r="AY276" s="52">
        <f t="shared" ref="AY276" si="60">IFERROR(SUMIF(AO271:AO280,"Preventivo",AW271:AW280)/COUNTIF(AO271:AO280,"Preventivo"),0)</f>
        <v>90</v>
      </c>
      <c r="AZ276" s="55"/>
      <c r="BA276" s="57"/>
      <c r="BB276" s="60"/>
      <c r="BC276" s="57"/>
      <c r="BD276" s="62"/>
      <c r="BE276" s="63"/>
      <c r="BF276" s="64"/>
      <c r="BG276" s="65"/>
      <c r="BH276" s="65"/>
    </row>
    <row r="277" spans="2:60" ht="0.75" customHeight="1" x14ac:dyDescent="0.25">
      <c r="B277" s="87"/>
      <c r="C277" s="65"/>
      <c r="D277" s="65"/>
      <c r="E277" s="65"/>
      <c r="F277" s="65"/>
      <c r="G277" s="65"/>
      <c r="H277" s="65"/>
      <c r="I277" s="91"/>
      <c r="J277" s="93"/>
      <c r="K277" s="89"/>
      <c r="L277" s="96"/>
      <c r="M277" s="57"/>
      <c r="N277" s="65"/>
      <c r="O277" s="65"/>
      <c r="P277" s="65"/>
      <c r="Q277" s="65"/>
      <c r="R277" s="65"/>
      <c r="S277" s="65"/>
      <c r="T277" s="65"/>
      <c r="U277" s="65"/>
      <c r="V277" s="65"/>
      <c r="W277" s="65"/>
      <c r="X277" s="65"/>
      <c r="Y277" s="65"/>
      <c r="Z277" s="65"/>
      <c r="AA277" s="65"/>
      <c r="AB277" s="65"/>
      <c r="AC277" s="65"/>
      <c r="AD277" s="65"/>
      <c r="AE277" s="65"/>
      <c r="AF277" s="67"/>
      <c r="AG277" s="57"/>
      <c r="AH277" s="64"/>
      <c r="AI277" s="69"/>
      <c r="AJ277" s="63"/>
      <c r="AK277" s="37">
        <v>7</v>
      </c>
      <c r="AL277" s="38"/>
      <c r="AM277" s="39"/>
      <c r="AN277" s="39"/>
      <c r="AO277" s="39"/>
      <c r="AP277" s="39"/>
      <c r="AQ277" s="39"/>
      <c r="AR277" s="39"/>
      <c r="AS277" s="39"/>
      <c r="AT277" s="39"/>
      <c r="AU277" s="39"/>
      <c r="AV277" s="39"/>
      <c r="AW277" s="40">
        <f t="shared" si="58"/>
        <v>0</v>
      </c>
      <c r="AX277" s="50"/>
      <c r="AY277" s="53"/>
      <c r="AZ277" s="55"/>
      <c r="BA277" s="57"/>
      <c r="BB277" s="60"/>
      <c r="BC277" s="57"/>
      <c r="BD277" s="62"/>
      <c r="BE277" s="63"/>
      <c r="BF277" s="64"/>
      <c r="BG277" s="65"/>
      <c r="BH277" s="65"/>
    </row>
    <row r="278" spans="2:60" ht="15" hidden="1" customHeight="1" x14ac:dyDescent="0.25">
      <c r="B278" s="87"/>
      <c r="C278" s="65"/>
      <c r="D278" s="65"/>
      <c r="E278" s="65"/>
      <c r="F278" s="65"/>
      <c r="G278" s="65"/>
      <c r="H278" s="65"/>
      <c r="I278" s="91"/>
      <c r="J278" s="93"/>
      <c r="K278" s="89"/>
      <c r="L278" s="96"/>
      <c r="M278" s="57"/>
      <c r="N278" s="65"/>
      <c r="O278" s="65"/>
      <c r="P278" s="65"/>
      <c r="Q278" s="65"/>
      <c r="R278" s="65"/>
      <c r="S278" s="65"/>
      <c r="T278" s="65"/>
      <c r="U278" s="65"/>
      <c r="V278" s="65"/>
      <c r="W278" s="65"/>
      <c r="X278" s="65"/>
      <c r="Y278" s="65"/>
      <c r="Z278" s="65"/>
      <c r="AA278" s="65"/>
      <c r="AB278" s="65"/>
      <c r="AC278" s="65"/>
      <c r="AD278" s="65"/>
      <c r="AE278" s="65"/>
      <c r="AF278" s="67"/>
      <c r="AG278" s="57"/>
      <c r="AH278" s="64"/>
      <c r="AI278" s="69"/>
      <c r="AJ278" s="63"/>
      <c r="AK278" s="37">
        <v>8</v>
      </c>
      <c r="AL278" s="38"/>
      <c r="AM278" s="39"/>
      <c r="AN278" s="39"/>
      <c r="AO278" s="39"/>
      <c r="AP278" s="39"/>
      <c r="AQ278" s="39"/>
      <c r="AR278" s="39"/>
      <c r="AS278" s="39"/>
      <c r="AT278" s="39"/>
      <c r="AU278" s="39"/>
      <c r="AV278" s="39"/>
      <c r="AW278" s="40">
        <f t="shared" si="58"/>
        <v>0</v>
      </c>
      <c r="AX278" s="50"/>
      <c r="AY278" s="53"/>
      <c r="AZ278" s="55"/>
      <c r="BA278" s="57"/>
      <c r="BB278" s="60"/>
      <c r="BC278" s="57"/>
      <c r="BD278" s="62"/>
      <c r="BE278" s="63"/>
      <c r="BF278" s="64"/>
      <c r="BG278" s="65"/>
      <c r="BH278" s="65"/>
    </row>
    <row r="279" spans="2:60" ht="15" hidden="1" customHeight="1" x14ac:dyDescent="0.25">
      <c r="B279" s="87"/>
      <c r="C279" s="65"/>
      <c r="D279" s="65"/>
      <c r="E279" s="65"/>
      <c r="F279" s="65"/>
      <c r="G279" s="65"/>
      <c r="H279" s="65"/>
      <c r="I279" s="91"/>
      <c r="J279" s="93"/>
      <c r="K279" s="89"/>
      <c r="L279" s="96"/>
      <c r="M279" s="57"/>
      <c r="N279" s="65"/>
      <c r="O279" s="65"/>
      <c r="P279" s="65"/>
      <c r="Q279" s="65"/>
      <c r="R279" s="65"/>
      <c r="S279" s="65"/>
      <c r="T279" s="65"/>
      <c r="U279" s="65"/>
      <c r="V279" s="65"/>
      <c r="W279" s="65"/>
      <c r="X279" s="65"/>
      <c r="Y279" s="65"/>
      <c r="Z279" s="65"/>
      <c r="AA279" s="65"/>
      <c r="AB279" s="65"/>
      <c r="AC279" s="65"/>
      <c r="AD279" s="65"/>
      <c r="AE279" s="65"/>
      <c r="AF279" s="67"/>
      <c r="AG279" s="57"/>
      <c r="AH279" s="64"/>
      <c r="AI279" s="69"/>
      <c r="AJ279" s="63"/>
      <c r="AK279" s="37">
        <v>9</v>
      </c>
      <c r="AL279" s="38"/>
      <c r="AM279" s="39"/>
      <c r="AN279" s="39"/>
      <c r="AO279" s="39"/>
      <c r="AP279" s="39"/>
      <c r="AQ279" s="39"/>
      <c r="AR279" s="39"/>
      <c r="AS279" s="39"/>
      <c r="AT279" s="39"/>
      <c r="AU279" s="39"/>
      <c r="AV279" s="39"/>
      <c r="AW279" s="40">
        <f t="shared" si="58"/>
        <v>0</v>
      </c>
      <c r="AX279" s="50"/>
      <c r="AY279" s="53"/>
      <c r="AZ279" s="55"/>
      <c r="BA279" s="57"/>
      <c r="BB279" s="60"/>
      <c r="BC279" s="57"/>
      <c r="BD279" s="62"/>
      <c r="BE279" s="63"/>
      <c r="BF279" s="64"/>
      <c r="BG279" s="65"/>
      <c r="BH279" s="65"/>
    </row>
    <row r="280" spans="2:60" ht="15" hidden="1" customHeight="1" x14ac:dyDescent="0.25">
      <c r="B280" s="87"/>
      <c r="C280" s="65"/>
      <c r="D280" s="65"/>
      <c r="E280" s="65"/>
      <c r="F280" s="65"/>
      <c r="G280" s="65"/>
      <c r="H280" s="65"/>
      <c r="I280" s="91"/>
      <c r="J280" s="94"/>
      <c r="K280" s="90"/>
      <c r="L280" s="97"/>
      <c r="M280" s="58"/>
      <c r="N280" s="65"/>
      <c r="O280" s="65"/>
      <c r="P280" s="65"/>
      <c r="Q280" s="65"/>
      <c r="R280" s="65"/>
      <c r="S280" s="65"/>
      <c r="T280" s="65"/>
      <c r="U280" s="65"/>
      <c r="V280" s="65"/>
      <c r="W280" s="65"/>
      <c r="X280" s="65"/>
      <c r="Y280" s="65"/>
      <c r="Z280" s="65"/>
      <c r="AA280" s="65"/>
      <c r="AB280" s="65"/>
      <c r="AC280" s="65"/>
      <c r="AD280" s="65"/>
      <c r="AE280" s="65"/>
      <c r="AF280" s="68"/>
      <c r="AG280" s="58"/>
      <c r="AH280" s="64"/>
      <c r="AI280" s="69"/>
      <c r="AJ280" s="63"/>
      <c r="AK280" s="44">
        <v>10</v>
      </c>
      <c r="AL280" s="41"/>
      <c r="AM280" s="42"/>
      <c r="AN280" s="42"/>
      <c r="AO280" s="42"/>
      <c r="AP280" s="42"/>
      <c r="AQ280" s="42"/>
      <c r="AR280" s="42"/>
      <c r="AS280" s="42"/>
      <c r="AT280" s="42"/>
      <c r="AU280" s="42"/>
      <c r="AV280" s="42"/>
      <c r="AW280" s="43">
        <f t="shared" si="58"/>
        <v>0</v>
      </c>
      <c r="AX280" s="51"/>
      <c r="AY280" s="54"/>
      <c r="AZ280" s="55"/>
      <c r="BA280" s="58"/>
      <c r="BB280" s="61"/>
      <c r="BC280" s="58"/>
      <c r="BD280" s="62"/>
      <c r="BE280" s="63"/>
      <c r="BF280" s="64"/>
      <c r="BG280" s="65"/>
      <c r="BH280" s="65"/>
    </row>
    <row r="281" spans="2:60" ht="78" customHeight="1" x14ac:dyDescent="0.25">
      <c r="B281" s="87" t="s">
        <v>20</v>
      </c>
      <c r="C281" s="65" t="s">
        <v>236</v>
      </c>
      <c r="D281" s="65" t="s">
        <v>237</v>
      </c>
      <c r="E281" s="65" t="s">
        <v>77</v>
      </c>
      <c r="F281" s="65" t="s">
        <v>77</v>
      </c>
      <c r="G281" s="65" t="s">
        <v>77</v>
      </c>
      <c r="H281" s="65" t="s">
        <v>77</v>
      </c>
      <c r="I281" s="91" t="str">
        <f>IF(AND((E281="SI"),(F281="SI"),(G281="SI"),(H281="SI")),"Si es Riesgo de Corrupción","No es Riesgo de Corrupción")</f>
        <v>Si es Riesgo de Corrupción</v>
      </c>
      <c r="J281" s="92" t="s">
        <v>246</v>
      </c>
      <c r="K281" s="88" t="s">
        <v>247</v>
      </c>
      <c r="L281" s="95">
        <v>2</v>
      </c>
      <c r="M281" s="56" t="str">
        <f>IF(L281=1,"Rara vez
No se ha presentado en los últimos 5 años",IF(L281=2,"Improbable
Se presentó una vez en los últimos 5 años",IF(L281=3,"Posible
Se presentó una vez en los últimos 2 años",IF(L281=4,"Probable
Se presento una vez en el último año",IF(L281=5,"Casi seguro
Se ha presentado más de una vez al año","← 
Definir el nivel de probabilidad")))))</f>
        <v>Improbable
Se presentó una vez en los últimos 5 años</v>
      </c>
      <c r="N281" s="65" t="s">
        <v>77</v>
      </c>
      <c r="O281" s="65" t="s">
        <v>77</v>
      </c>
      <c r="P281" s="65" t="s">
        <v>77</v>
      </c>
      <c r="Q281" s="65" t="s">
        <v>77</v>
      </c>
      <c r="R281" s="65" t="s">
        <v>77</v>
      </c>
      <c r="S281" s="65" t="s">
        <v>77</v>
      </c>
      <c r="T281" s="65" t="s">
        <v>77</v>
      </c>
      <c r="U281" s="65" t="s">
        <v>77</v>
      </c>
      <c r="V281" s="65" t="s">
        <v>77</v>
      </c>
      <c r="W281" s="65" t="s">
        <v>77</v>
      </c>
      <c r="X281" s="65" t="s">
        <v>77</v>
      </c>
      <c r="Y281" s="65" t="s">
        <v>77</v>
      </c>
      <c r="Z281" s="65" t="s">
        <v>77</v>
      </c>
      <c r="AA281" s="65" t="s">
        <v>77</v>
      </c>
      <c r="AB281" s="65" t="s">
        <v>77</v>
      </c>
      <c r="AC281" s="65" t="s">
        <v>80</v>
      </c>
      <c r="AD281" s="65" t="s">
        <v>77</v>
      </c>
      <c r="AE281" s="65" t="s">
        <v>77</v>
      </c>
      <c r="AF281" s="66">
        <f>COUNTIF(N281:AE290,"SI")</f>
        <v>17</v>
      </c>
      <c r="AG281" s="56" t="str">
        <f>IF(AF281&lt;=5,"Moderado",IF(AND(AF281&gt;5,AF281&lt;=11),"Mayor",IF(AF281&gt;11,"Catastrófico","Responder las preguntas que se encuentran en los numerales del 1 al 18")))</f>
        <v>Catastrófico</v>
      </c>
      <c r="AH281" s="64">
        <f>IF(AG281="Moderado",5,IF(AG281="Mayor",10,IF(AG281="Catastrófico",20,"Responder las preguntas que se encuentran en los numerales del 1 al 18")))</f>
        <v>20</v>
      </c>
      <c r="AI281" s="69">
        <f>AH281*L281</f>
        <v>40</v>
      </c>
      <c r="AJ281" s="63" t="str">
        <f>IF(AI281&lt;=10,"Baja",IF(AND(AI281&gt;10,AI281&lt;=25),"Moderada",IF(AND(AI281&gt;25,AI281&lt;=50),"Alta",IF(AI281&gt;50,"Extrema",""))))</f>
        <v>Alta</v>
      </c>
      <c r="AK281" s="32">
        <v>1</v>
      </c>
      <c r="AL281" s="33" t="s">
        <v>285</v>
      </c>
      <c r="AM281" s="34" t="s">
        <v>288</v>
      </c>
      <c r="AN281" s="34" t="s">
        <v>90</v>
      </c>
      <c r="AO281" s="34" t="s">
        <v>94</v>
      </c>
      <c r="AP281" s="35" t="s">
        <v>77</v>
      </c>
      <c r="AQ281" s="35" t="s">
        <v>77</v>
      </c>
      <c r="AR281" s="35" t="s">
        <v>77</v>
      </c>
      <c r="AS281" s="35" t="s">
        <v>77</v>
      </c>
      <c r="AT281" s="35" t="s">
        <v>77</v>
      </c>
      <c r="AU281" s="35" t="s">
        <v>77</v>
      </c>
      <c r="AV281" s="34" t="s">
        <v>77</v>
      </c>
      <c r="AW281" s="36">
        <f t="shared" si="58"/>
        <v>100</v>
      </c>
      <c r="AX281" s="49" t="s">
        <v>69</v>
      </c>
      <c r="AY281" s="52">
        <f t="shared" ref="AY281" si="61">IFERROR(((SUMIF(AO281:AO290,"Correctivo",AW281:AW290))+(SUMIF(AO281:AO290,"Detectivo",AW281:AW290)))/(COUNTIF(AO281:AO290,"Correctivo")+COUNTIF(AO281:AO290,"Detectivo")),0)</f>
        <v>100</v>
      </c>
      <c r="AZ281" s="55">
        <f>IF(AY286&lt;=50,L281,IF(AND(AY286&gt;50,AY286&lt;=75,L281&gt;1),L281-1,IF(AND(AY286&gt;75,L281&gt;2),L281-2,IF(AND(AY286&gt;75,L281=2),L281-1,1))))</f>
        <v>1</v>
      </c>
      <c r="BA281" s="56" t="str">
        <f>IF(AZ281=1,"Rara vez
No se ha presentado en los últimos 5 años",IF(AZ281=2,"Improbable
Se presentó una vez en los últimos 5 años",IF(AZ281=3,"Posible
Se presentó una vez en los últimos 2 años",IF(AZ281=4,"Probable
Se presento una vez en el último año",IF(AZ281=5,"Casi seguro
Se ha presentado más de una vez al año","← 
Definir el nivel de probabilidad")))))</f>
        <v>Rara vez
No se ha presentado en los últimos 5 años</v>
      </c>
      <c r="BB281" s="59">
        <f>IF(AY281&lt;=50,AH281,IF(AND(AY281&lt;=75,AH281=10),AH281-5,IF(AND(AY281&lt;=75,AH281=20),AH281-10,IF(AND(AY281&lt;=100,AH281=20),AH281-15,IF(AND(AY281&lt;=100,AH281=10),AH281-5,5)))))</f>
        <v>5</v>
      </c>
      <c r="BC281" s="56" t="str">
        <f>IF(BB281&lt;=5,"Moderado",IF(AND(BB281&gt;5,BB281&lt;=11),"Mayor",IF(BB281&gt;11,"Catastrófico","Responder las preguntas que se encuentran en los numerales del 1 al 18")))</f>
        <v>Moderado</v>
      </c>
      <c r="BD281" s="62">
        <f>BB281*AZ281</f>
        <v>5</v>
      </c>
      <c r="BE281" s="63" t="str">
        <f>IF(BD281&lt;=10,"Baja",IF(AND(BD281&gt;10,BD281&lt;=25),"Moderada",IF(AND(BD281&gt;25,BD281&lt;=50),"Alta",IF(BD281&gt;50,"Extrema",""))))</f>
        <v>Baja</v>
      </c>
      <c r="BF281" s="64" t="str">
        <f>IF(BE281="Baja","Tratamiento: eliminarse o reducirse fácilmente con los controles establecidos en la entidad.",IF(OR(BE281="Moderada",BE281="Alta"),"Tratamiento: llevar los riesgos a la Zona de Riesgo Baja o eliminarlo",IF(BE281="Extrema","Tratamiento: requieren de un tratamiento prioritario. Se deben implementar los controles orientados a reducir la posibilidad de ocurrencia del riesgo o disminuir el impacto de sus efectos y tomar las medidas de protección.",0)))</f>
        <v>Tratamiento: eliminarse o reducirse fácilmente con los controles establecidos en la entidad.</v>
      </c>
      <c r="BG281" s="65"/>
      <c r="BH281" s="65"/>
    </row>
    <row r="282" spans="2:60" ht="94.5" customHeight="1" x14ac:dyDescent="0.25">
      <c r="B282" s="87"/>
      <c r="C282" s="65"/>
      <c r="D282" s="65"/>
      <c r="E282" s="65"/>
      <c r="F282" s="65"/>
      <c r="G282" s="65"/>
      <c r="H282" s="65"/>
      <c r="I282" s="91"/>
      <c r="J282" s="93"/>
      <c r="K282" s="89"/>
      <c r="L282" s="96"/>
      <c r="M282" s="57"/>
      <c r="N282" s="65"/>
      <c r="O282" s="65"/>
      <c r="P282" s="65"/>
      <c r="Q282" s="65"/>
      <c r="R282" s="65"/>
      <c r="S282" s="65"/>
      <c r="T282" s="65"/>
      <c r="U282" s="65"/>
      <c r="V282" s="65"/>
      <c r="W282" s="65"/>
      <c r="X282" s="65"/>
      <c r="Y282" s="65"/>
      <c r="Z282" s="65"/>
      <c r="AA282" s="65"/>
      <c r="AB282" s="65"/>
      <c r="AC282" s="65"/>
      <c r="AD282" s="65"/>
      <c r="AE282" s="65"/>
      <c r="AF282" s="67"/>
      <c r="AG282" s="57"/>
      <c r="AH282" s="64"/>
      <c r="AI282" s="69"/>
      <c r="AJ282" s="63"/>
      <c r="AK282" s="37">
        <v>2</v>
      </c>
      <c r="AL282" s="38" t="s">
        <v>286</v>
      </c>
      <c r="AM282" s="34" t="s">
        <v>288</v>
      </c>
      <c r="AN282" s="39" t="s">
        <v>205</v>
      </c>
      <c r="AO282" s="39" t="s">
        <v>114</v>
      </c>
      <c r="AP282" s="35" t="s">
        <v>77</v>
      </c>
      <c r="AQ282" s="35" t="s">
        <v>77</v>
      </c>
      <c r="AR282" s="35" t="s">
        <v>77</v>
      </c>
      <c r="AS282" s="35" t="s">
        <v>77</v>
      </c>
      <c r="AT282" s="35" t="s">
        <v>77</v>
      </c>
      <c r="AU282" s="35" t="s">
        <v>77</v>
      </c>
      <c r="AV282" s="34" t="s">
        <v>77</v>
      </c>
      <c r="AW282" s="40">
        <f t="shared" si="58"/>
        <v>100</v>
      </c>
      <c r="AX282" s="50"/>
      <c r="AY282" s="53"/>
      <c r="AZ282" s="55"/>
      <c r="BA282" s="57"/>
      <c r="BB282" s="60"/>
      <c r="BC282" s="57"/>
      <c r="BD282" s="62"/>
      <c r="BE282" s="63"/>
      <c r="BF282" s="64"/>
      <c r="BG282" s="65"/>
      <c r="BH282" s="65"/>
    </row>
    <row r="283" spans="2:60" ht="75" customHeight="1" x14ac:dyDescent="0.25">
      <c r="B283" s="87"/>
      <c r="C283" s="65"/>
      <c r="D283" s="65"/>
      <c r="E283" s="65"/>
      <c r="F283" s="65"/>
      <c r="G283" s="65"/>
      <c r="H283" s="65"/>
      <c r="I283" s="91"/>
      <c r="J283" s="93"/>
      <c r="K283" s="89"/>
      <c r="L283" s="96"/>
      <c r="M283" s="57"/>
      <c r="N283" s="65"/>
      <c r="O283" s="65"/>
      <c r="P283" s="65"/>
      <c r="Q283" s="65"/>
      <c r="R283" s="65"/>
      <c r="S283" s="65"/>
      <c r="T283" s="65"/>
      <c r="U283" s="65"/>
      <c r="V283" s="65"/>
      <c r="W283" s="65"/>
      <c r="X283" s="65"/>
      <c r="Y283" s="65"/>
      <c r="Z283" s="65"/>
      <c r="AA283" s="65"/>
      <c r="AB283" s="65"/>
      <c r="AC283" s="65"/>
      <c r="AD283" s="65"/>
      <c r="AE283" s="65"/>
      <c r="AF283" s="67"/>
      <c r="AG283" s="57"/>
      <c r="AH283" s="64"/>
      <c r="AI283" s="69"/>
      <c r="AJ283" s="63"/>
      <c r="AK283" s="37">
        <v>3</v>
      </c>
      <c r="AL283" s="38" t="s">
        <v>287</v>
      </c>
      <c r="AM283" s="34" t="s">
        <v>288</v>
      </c>
      <c r="AN283" s="39" t="s">
        <v>90</v>
      </c>
      <c r="AO283" s="39" t="s">
        <v>94</v>
      </c>
      <c r="AP283" s="35" t="s">
        <v>77</v>
      </c>
      <c r="AQ283" s="35" t="s">
        <v>77</v>
      </c>
      <c r="AR283" s="35" t="s">
        <v>77</v>
      </c>
      <c r="AS283" s="35" t="s">
        <v>77</v>
      </c>
      <c r="AT283" s="35" t="s">
        <v>77</v>
      </c>
      <c r="AU283" s="35" t="s">
        <v>77</v>
      </c>
      <c r="AV283" s="34" t="s">
        <v>77</v>
      </c>
      <c r="AW283" s="40">
        <f t="shared" si="58"/>
        <v>100</v>
      </c>
      <c r="AX283" s="50"/>
      <c r="AY283" s="53"/>
      <c r="AZ283" s="55"/>
      <c r="BA283" s="57"/>
      <c r="BB283" s="60"/>
      <c r="BC283" s="57"/>
      <c r="BD283" s="62"/>
      <c r="BE283" s="63"/>
      <c r="BF283" s="64"/>
      <c r="BG283" s="65"/>
      <c r="BH283" s="65"/>
    </row>
    <row r="284" spans="2:60" s="31" customFormat="1" ht="73.5" customHeight="1" x14ac:dyDescent="0.25">
      <c r="B284" s="87"/>
      <c r="C284" s="65"/>
      <c r="D284" s="65"/>
      <c r="E284" s="65"/>
      <c r="F284" s="65"/>
      <c r="G284" s="65"/>
      <c r="H284" s="65"/>
      <c r="I284" s="91"/>
      <c r="J284" s="93"/>
      <c r="K284" s="89"/>
      <c r="L284" s="96"/>
      <c r="M284" s="57"/>
      <c r="N284" s="65"/>
      <c r="O284" s="65"/>
      <c r="P284" s="65"/>
      <c r="Q284" s="65"/>
      <c r="R284" s="65"/>
      <c r="S284" s="65"/>
      <c r="T284" s="65"/>
      <c r="U284" s="65"/>
      <c r="V284" s="65"/>
      <c r="W284" s="65"/>
      <c r="X284" s="65"/>
      <c r="Y284" s="65"/>
      <c r="Z284" s="65"/>
      <c r="AA284" s="65"/>
      <c r="AB284" s="65"/>
      <c r="AC284" s="65"/>
      <c r="AD284" s="65"/>
      <c r="AE284" s="65"/>
      <c r="AF284" s="67"/>
      <c r="AG284" s="57"/>
      <c r="AH284" s="64"/>
      <c r="AI284" s="69"/>
      <c r="AJ284" s="63"/>
      <c r="AK284" s="37">
        <v>4</v>
      </c>
      <c r="AL284" s="38" t="s">
        <v>276</v>
      </c>
      <c r="AM284" s="34" t="s">
        <v>288</v>
      </c>
      <c r="AN284" s="39" t="s">
        <v>205</v>
      </c>
      <c r="AO284" s="39" t="s">
        <v>94</v>
      </c>
      <c r="AP284" s="35" t="s">
        <v>77</v>
      </c>
      <c r="AQ284" s="35" t="s">
        <v>77</v>
      </c>
      <c r="AR284" s="35" t="s">
        <v>77</v>
      </c>
      <c r="AS284" s="35" t="s">
        <v>77</v>
      </c>
      <c r="AT284" s="35" t="s">
        <v>77</v>
      </c>
      <c r="AU284" s="35" t="s">
        <v>77</v>
      </c>
      <c r="AV284" s="34" t="s">
        <v>77</v>
      </c>
      <c r="AW284" s="40">
        <f t="shared" si="58"/>
        <v>100</v>
      </c>
      <c r="AX284" s="50"/>
      <c r="AY284" s="53"/>
      <c r="AZ284" s="55"/>
      <c r="BA284" s="57"/>
      <c r="BB284" s="60"/>
      <c r="BC284" s="57"/>
      <c r="BD284" s="62"/>
      <c r="BE284" s="63"/>
      <c r="BF284" s="64"/>
      <c r="BG284" s="65"/>
      <c r="BH284" s="65"/>
    </row>
    <row r="285" spans="2:60" s="31" customFormat="1" ht="38.25" x14ac:dyDescent="0.25">
      <c r="B285" s="87"/>
      <c r="C285" s="65"/>
      <c r="D285" s="65"/>
      <c r="E285" s="65"/>
      <c r="F285" s="65"/>
      <c r="G285" s="65"/>
      <c r="H285" s="65"/>
      <c r="I285" s="91"/>
      <c r="J285" s="93"/>
      <c r="K285" s="89"/>
      <c r="L285" s="96"/>
      <c r="M285" s="57"/>
      <c r="N285" s="65"/>
      <c r="O285" s="65"/>
      <c r="P285" s="65"/>
      <c r="Q285" s="65"/>
      <c r="R285" s="65"/>
      <c r="S285" s="65"/>
      <c r="T285" s="65"/>
      <c r="U285" s="65"/>
      <c r="V285" s="65"/>
      <c r="W285" s="65"/>
      <c r="X285" s="65"/>
      <c r="Y285" s="65"/>
      <c r="Z285" s="65"/>
      <c r="AA285" s="65"/>
      <c r="AB285" s="65"/>
      <c r="AC285" s="65"/>
      <c r="AD285" s="65"/>
      <c r="AE285" s="65"/>
      <c r="AF285" s="67"/>
      <c r="AG285" s="57"/>
      <c r="AH285" s="64"/>
      <c r="AI285" s="69"/>
      <c r="AJ285" s="63"/>
      <c r="AK285" s="37">
        <v>5</v>
      </c>
      <c r="AL285" s="38" t="s">
        <v>268</v>
      </c>
      <c r="AM285" s="34" t="s">
        <v>256</v>
      </c>
      <c r="AN285" s="39" t="s">
        <v>93</v>
      </c>
      <c r="AO285" s="39" t="s">
        <v>114</v>
      </c>
      <c r="AP285" s="35" t="s">
        <v>77</v>
      </c>
      <c r="AQ285" s="35" t="s">
        <v>77</v>
      </c>
      <c r="AR285" s="35" t="s">
        <v>77</v>
      </c>
      <c r="AS285" s="35" t="s">
        <v>77</v>
      </c>
      <c r="AT285" s="35" t="s">
        <v>77</v>
      </c>
      <c r="AU285" s="35" t="s">
        <v>77</v>
      </c>
      <c r="AV285" s="34" t="s">
        <v>77</v>
      </c>
      <c r="AW285" s="40">
        <f t="shared" si="58"/>
        <v>100</v>
      </c>
      <c r="AX285" s="51"/>
      <c r="AY285" s="54"/>
      <c r="AZ285" s="55"/>
      <c r="BA285" s="57"/>
      <c r="BB285" s="60"/>
      <c r="BC285" s="57"/>
      <c r="BD285" s="62"/>
      <c r="BE285" s="63"/>
      <c r="BF285" s="64"/>
      <c r="BG285" s="65"/>
      <c r="BH285" s="65"/>
    </row>
    <row r="286" spans="2:60" s="31" customFormat="1" ht="77.25" customHeight="1" x14ac:dyDescent="0.25">
      <c r="B286" s="87"/>
      <c r="C286" s="65"/>
      <c r="D286" s="65"/>
      <c r="E286" s="65"/>
      <c r="F286" s="65"/>
      <c r="G286" s="65"/>
      <c r="H286" s="65"/>
      <c r="I286" s="91"/>
      <c r="J286" s="93"/>
      <c r="K286" s="89"/>
      <c r="L286" s="96"/>
      <c r="M286" s="57"/>
      <c r="N286" s="65"/>
      <c r="O286" s="65"/>
      <c r="P286" s="65"/>
      <c r="Q286" s="65"/>
      <c r="R286" s="65"/>
      <c r="S286" s="65"/>
      <c r="T286" s="65"/>
      <c r="U286" s="65"/>
      <c r="V286" s="65"/>
      <c r="W286" s="65"/>
      <c r="X286" s="65"/>
      <c r="Y286" s="65"/>
      <c r="Z286" s="65"/>
      <c r="AA286" s="65"/>
      <c r="AB286" s="65"/>
      <c r="AC286" s="65"/>
      <c r="AD286" s="65"/>
      <c r="AE286" s="65"/>
      <c r="AF286" s="67"/>
      <c r="AG286" s="57"/>
      <c r="AH286" s="64"/>
      <c r="AI286" s="69"/>
      <c r="AJ286" s="63"/>
      <c r="AK286" s="37">
        <v>6</v>
      </c>
      <c r="AL286" s="38" t="s">
        <v>279</v>
      </c>
      <c r="AM286" s="34" t="s">
        <v>288</v>
      </c>
      <c r="AN286" s="39" t="s">
        <v>205</v>
      </c>
      <c r="AO286" s="39" t="s">
        <v>114</v>
      </c>
      <c r="AP286" s="35" t="s">
        <v>77</v>
      </c>
      <c r="AQ286" s="35" t="s">
        <v>77</v>
      </c>
      <c r="AR286" s="35" t="s">
        <v>77</v>
      </c>
      <c r="AS286" s="35" t="s">
        <v>77</v>
      </c>
      <c r="AT286" s="35" t="s">
        <v>77</v>
      </c>
      <c r="AU286" s="35" t="s">
        <v>77</v>
      </c>
      <c r="AV286" s="34" t="s">
        <v>77</v>
      </c>
      <c r="AW286" s="40">
        <f t="shared" si="58"/>
        <v>100</v>
      </c>
      <c r="AX286" s="45" t="s">
        <v>68</v>
      </c>
      <c r="AY286" s="29">
        <f t="shared" ref="AY286" si="62">IFERROR(SUMIF(AO281:AO290,"Preventivo",AW281:AW290)/COUNTIF(AO281:AO290,"Preventivo"),0)</f>
        <v>100</v>
      </c>
      <c r="AZ286" s="55"/>
      <c r="BA286" s="57"/>
      <c r="BB286" s="60"/>
      <c r="BC286" s="57"/>
      <c r="BD286" s="62"/>
      <c r="BE286" s="63"/>
      <c r="BF286" s="64"/>
      <c r="BG286" s="65"/>
      <c r="BH286" s="65"/>
    </row>
    <row r="287" spans="2:60" ht="15" hidden="1" customHeight="1" x14ac:dyDescent="0.25">
      <c r="B287" s="87"/>
      <c r="C287" s="65"/>
      <c r="D287" s="65"/>
      <c r="E287" s="65"/>
      <c r="F287" s="65"/>
      <c r="G287" s="65"/>
      <c r="H287" s="65"/>
      <c r="I287" s="91"/>
      <c r="J287" s="93"/>
      <c r="K287" s="89"/>
      <c r="L287" s="96"/>
      <c r="M287" s="57"/>
      <c r="N287" s="65"/>
      <c r="O287" s="65"/>
      <c r="P287" s="65"/>
      <c r="Q287" s="65"/>
      <c r="R287" s="65"/>
      <c r="S287" s="65"/>
      <c r="T287" s="65"/>
      <c r="U287" s="65"/>
      <c r="V287" s="65"/>
      <c r="W287" s="65"/>
      <c r="X287" s="65"/>
      <c r="Y287" s="65"/>
      <c r="Z287" s="65"/>
      <c r="AA287" s="65"/>
      <c r="AB287" s="65"/>
      <c r="AC287" s="65"/>
      <c r="AD287" s="65"/>
      <c r="AE287" s="65"/>
      <c r="AF287" s="67"/>
      <c r="AG287" s="57"/>
      <c r="AH287" s="64"/>
      <c r="AI287" s="69"/>
      <c r="AJ287" s="63"/>
      <c r="AK287" s="37">
        <v>7</v>
      </c>
      <c r="AL287" s="38"/>
      <c r="AM287" s="39"/>
      <c r="AN287" s="39"/>
      <c r="AO287" s="39"/>
      <c r="AP287" s="39"/>
      <c r="AQ287" s="39"/>
      <c r="AR287" s="39"/>
      <c r="AS287" s="39"/>
      <c r="AT287" s="39"/>
      <c r="AU287" s="39"/>
      <c r="AV287" s="39"/>
      <c r="AW287" s="40">
        <f t="shared" si="58"/>
        <v>0</v>
      </c>
      <c r="AX287" s="46"/>
      <c r="AY287" s="47"/>
      <c r="AZ287" s="55"/>
      <c r="BA287" s="57"/>
      <c r="BB287" s="60"/>
      <c r="BC287" s="57"/>
      <c r="BD287" s="62"/>
      <c r="BE287" s="63"/>
      <c r="BF287" s="64"/>
      <c r="BG287" s="65"/>
      <c r="BH287" s="65"/>
    </row>
    <row r="288" spans="2:60" ht="15" hidden="1" customHeight="1" x14ac:dyDescent="0.25">
      <c r="B288" s="87"/>
      <c r="C288" s="65"/>
      <c r="D288" s="65"/>
      <c r="E288" s="65"/>
      <c r="F288" s="65"/>
      <c r="G288" s="65"/>
      <c r="H288" s="65"/>
      <c r="I288" s="91"/>
      <c r="J288" s="93"/>
      <c r="K288" s="89"/>
      <c r="L288" s="96"/>
      <c r="M288" s="57"/>
      <c r="N288" s="65"/>
      <c r="O288" s="65"/>
      <c r="P288" s="65"/>
      <c r="Q288" s="65"/>
      <c r="R288" s="65"/>
      <c r="S288" s="65"/>
      <c r="T288" s="65"/>
      <c r="U288" s="65"/>
      <c r="V288" s="65"/>
      <c r="W288" s="65"/>
      <c r="X288" s="65"/>
      <c r="Y288" s="65"/>
      <c r="Z288" s="65"/>
      <c r="AA288" s="65"/>
      <c r="AB288" s="65"/>
      <c r="AC288" s="65"/>
      <c r="AD288" s="65"/>
      <c r="AE288" s="65"/>
      <c r="AF288" s="67"/>
      <c r="AG288" s="57"/>
      <c r="AH288" s="64"/>
      <c r="AI288" s="69"/>
      <c r="AJ288" s="63"/>
      <c r="AK288" s="37">
        <v>8</v>
      </c>
      <c r="AL288" s="38"/>
      <c r="AM288" s="39"/>
      <c r="AN288" s="39"/>
      <c r="AO288" s="39"/>
      <c r="AP288" s="39"/>
      <c r="AQ288" s="39"/>
      <c r="AR288" s="39"/>
      <c r="AS288" s="39"/>
      <c r="AT288" s="39"/>
      <c r="AU288" s="39"/>
      <c r="AV288" s="39"/>
      <c r="AW288" s="40">
        <f t="shared" si="58"/>
        <v>0</v>
      </c>
      <c r="AX288" s="46"/>
      <c r="AY288" s="47"/>
      <c r="AZ288" s="55"/>
      <c r="BA288" s="57"/>
      <c r="BB288" s="60"/>
      <c r="BC288" s="57"/>
      <c r="BD288" s="62"/>
      <c r="BE288" s="63"/>
      <c r="BF288" s="64"/>
      <c r="BG288" s="65"/>
      <c r="BH288" s="65"/>
    </row>
    <row r="289" spans="2:60" ht="15" hidden="1" customHeight="1" x14ac:dyDescent="0.25">
      <c r="B289" s="87"/>
      <c r="C289" s="65"/>
      <c r="D289" s="65"/>
      <c r="E289" s="65"/>
      <c r="F289" s="65"/>
      <c r="G289" s="65"/>
      <c r="H289" s="65"/>
      <c r="I289" s="91"/>
      <c r="J289" s="93"/>
      <c r="K289" s="89"/>
      <c r="L289" s="96"/>
      <c r="M289" s="57"/>
      <c r="N289" s="65"/>
      <c r="O289" s="65"/>
      <c r="P289" s="65"/>
      <c r="Q289" s="65"/>
      <c r="R289" s="65"/>
      <c r="S289" s="65"/>
      <c r="T289" s="65"/>
      <c r="U289" s="65"/>
      <c r="V289" s="65"/>
      <c r="W289" s="65"/>
      <c r="X289" s="65"/>
      <c r="Y289" s="65"/>
      <c r="Z289" s="65"/>
      <c r="AA289" s="65"/>
      <c r="AB289" s="65"/>
      <c r="AC289" s="65"/>
      <c r="AD289" s="65"/>
      <c r="AE289" s="65"/>
      <c r="AF289" s="67"/>
      <c r="AG289" s="57"/>
      <c r="AH289" s="64"/>
      <c r="AI289" s="69"/>
      <c r="AJ289" s="63"/>
      <c r="AK289" s="37">
        <v>9</v>
      </c>
      <c r="AL289" s="38"/>
      <c r="AM289" s="39"/>
      <c r="AN289" s="39"/>
      <c r="AO289" s="39"/>
      <c r="AP289" s="39"/>
      <c r="AQ289" s="39"/>
      <c r="AR289" s="39"/>
      <c r="AS289" s="39"/>
      <c r="AT289" s="39"/>
      <c r="AU289" s="39"/>
      <c r="AV289" s="39"/>
      <c r="AW289" s="40">
        <f t="shared" si="58"/>
        <v>0</v>
      </c>
      <c r="AX289" s="46"/>
      <c r="AY289" s="47"/>
      <c r="AZ289" s="55"/>
      <c r="BA289" s="57"/>
      <c r="BB289" s="60"/>
      <c r="BC289" s="57"/>
      <c r="BD289" s="62"/>
      <c r="BE289" s="63"/>
      <c r="BF289" s="64"/>
      <c r="BG289" s="65"/>
      <c r="BH289" s="65"/>
    </row>
    <row r="290" spans="2:60" ht="18" customHeight="1" x14ac:dyDescent="0.25">
      <c r="B290" s="87"/>
      <c r="C290" s="65"/>
      <c r="D290" s="65"/>
      <c r="E290" s="65"/>
      <c r="F290" s="65"/>
      <c r="G290" s="65"/>
      <c r="H290" s="65"/>
      <c r="I290" s="91"/>
      <c r="J290" s="94"/>
      <c r="K290" s="90"/>
      <c r="L290" s="97"/>
      <c r="M290" s="58"/>
      <c r="N290" s="65"/>
      <c r="O290" s="65"/>
      <c r="P290" s="65"/>
      <c r="Q290" s="65"/>
      <c r="R290" s="65"/>
      <c r="S290" s="65"/>
      <c r="T290" s="65"/>
      <c r="U290" s="65"/>
      <c r="V290" s="65"/>
      <c r="W290" s="65"/>
      <c r="X290" s="65"/>
      <c r="Y290" s="65"/>
      <c r="Z290" s="65"/>
      <c r="AA290" s="65"/>
      <c r="AB290" s="65"/>
      <c r="AC290" s="65"/>
      <c r="AD290" s="65"/>
      <c r="AE290" s="65"/>
      <c r="AF290" s="68"/>
      <c r="AG290" s="58"/>
      <c r="AH290" s="64"/>
      <c r="AI290" s="69"/>
      <c r="AJ290" s="63"/>
      <c r="AK290" s="44">
        <v>10</v>
      </c>
      <c r="AL290" s="41"/>
      <c r="AM290" s="42"/>
      <c r="AN290" s="42"/>
      <c r="AO290" s="42"/>
      <c r="AP290" s="42"/>
      <c r="AQ290" s="42"/>
      <c r="AR290" s="42"/>
      <c r="AS290" s="42"/>
      <c r="AT290" s="42"/>
      <c r="AU290" s="42"/>
      <c r="AV290" s="42"/>
      <c r="AW290" s="43">
        <f t="shared" si="58"/>
        <v>0</v>
      </c>
      <c r="AX290" s="48"/>
      <c r="AY290" s="30"/>
      <c r="AZ290" s="55"/>
      <c r="BA290" s="58"/>
      <c r="BB290" s="61"/>
      <c r="BC290" s="58"/>
      <c r="BD290" s="62"/>
      <c r="BE290" s="63"/>
      <c r="BF290" s="64"/>
      <c r="BG290" s="65"/>
      <c r="BH290" s="65"/>
    </row>
    <row r="291" spans="2:60" ht="67.5" customHeight="1" x14ac:dyDescent="0.25">
      <c r="B291" s="87" t="s">
        <v>45</v>
      </c>
      <c r="C291" s="65" t="s">
        <v>238</v>
      </c>
      <c r="D291" s="65" t="s">
        <v>239</v>
      </c>
      <c r="E291" s="65" t="s">
        <v>77</v>
      </c>
      <c r="F291" s="65" t="s">
        <v>77</v>
      </c>
      <c r="G291" s="65" t="s">
        <v>77</v>
      </c>
      <c r="H291" s="65" t="s">
        <v>77</v>
      </c>
      <c r="I291" s="91" t="str">
        <f>IF(AND((E291="SI"),(F291="SI"),(G291="SI"),(H291="SI")),"Si es Riesgo de Corrupción","No es Riesgo de Corrupción")</f>
        <v>Si es Riesgo de Corrupción</v>
      </c>
      <c r="J291" s="92" t="s">
        <v>248</v>
      </c>
      <c r="K291" s="88" t="s">
        <v>249</v>
      </c>
      <c r="L291" s="95">
        <v>3</v>
      </c>
      <c r="M291" s="56" t="str">
        <f>IF(L291=1,"Rara vez
No se ha presentado en los últimos 5 años",IF(L291=2,"Improbable
Se presentó una vez en los últimos 5 años",IF(L291=3,"Posible
Se presentó una vez en los últimos 2 años",IF(L291=4,"Probable
Se presento una vez en el último año",IF(L291=5,"Casi seguro
Se ha presentado más de una vez al año","← 
Definir el nivel de probabilidad")))))</f>
        <v>Posible
Se presentó una vez en los últimos 2 años</v>
      </c>
      <c r="N291" s="65" t="s">
        <v>77</v>
      </c>
      <c r="O291" s="65" t="s">
        <v>77</v>
      </c>
      <c r="P291" s="65" t="s">
        <v>77</v>
      </c>
      <c r="Q291" s="65" t="s">
        <v>77</v>
      </c>
      <c r="R291" s="65" t="s">
        <v>77</v>
      </c>
      <c r="S291" s="65" t="s">
        <v>77</v>
      </c>
      <c r="T291" s="65" t="s">
        <v>77</v>
      </c>
      <c r="U291" s="65" t="s">
        <v>77</v>
      </c>
      <c r="V291" s="65" t="s">
        <v>77</v>
      </c>
      <c r="W291" s="65" t="s">
        <v>77</v>
      </c>
      <c r="X291" s="65" t="s">
        <v>77</v>
      </c>
      <c r="Y291" s="65" t="s">
        <v>77</v>
      </c>
      <c r="Z291" s="65" t="s">
        <v>77</v>
      </c>
      <c r="AA291" s="65" t="s">
        <v>77</v>
      </c>
      <c r="AB291" s="65" t="s">
        <v>77</v>
      </c>
      <c r="AC291" s="65" t="s">
        <v>80</v>
      </c>
      <c r="AD291" s="65" t="s">
        <v>77</v>
      </c>
      <c r="AE291" s="65" t="s">
        <v>77</v>
      </c>
      <c r="AF291" s="66">
        <f>COUNTIF(N291:AE300,"SI")</f>
        <v>17</v>
      </c>
      <c r="AG291" s="56" t="str">
        <f>IF(AF291&lt;=5,"Moderado",IF(AND(AF291&gt;5,AF291&lt;=11),"Mayor",IF(AF291&gt;11,"Catastrófico","Responder las preguntas que se encuentran en los numerales del 1 al 18")))</f>
        <v>Catastrófico</v>
      </c>
      <c r="AH291" s="64">
        <f>IF(AG291="Moderado",5,IF(AG291="Mayor",10,IF(AG291="Catastrófico",20,"Responder las preguntas que se encuentran en los numerales del 1 al 18")))</f>
        <v>20</v>
      </c>
      <c r="AI291" s="69">
        <f>AH291*L291</f>
        <v>60</v>
      </c>
      <c r="AJ291" s="63" t="str">
        <f>IF(AI291&lt;=10,"Baja",IF(AND(AI291&gt;10,AI291&lt;=25),"Moderada",IF(AND(AI291&gt;25,AI291&lt;=50),"Alta",IF(AI291&gt;50,"Extrema",""))))</f>
        <v>Extrema</v>
      </c>
      <c r="AK291" s="32">
        <v>1</v>
      </c>
      <c r="AL291" s="33" t="s">
        <v>289</v>
      </c>
      <c r="AM291" s="34" t="s">
        <v>290</v>
      </c>
      <c r="AN291" s="34" t="s">
        <v>205</v>
      </c>
      <c r="AO291" s="34" t="s">
        <v>114</v>
      </c>
      <c r="AP291" s="35" t="s">
        <v>77</v>
      </c>
      <c r="AQ291" s="35" t="s">
        <v>77</v>
      </c>
      <c r="AR291" s="35" t="s">
        <v>77</v>
      </c>
      <c r="AS291" s="35" t="s">
        <v>80</v>
      </c>
      <c r="AT291" s="35" t="s">
        <v>77</v>
      </c>
      <c r="AU291" s="35" t="s">
        <v>77</v>
      </c>
      <c r="AV291" s="34" t="s">
        <v>77</v>
      </c>
      <c r="AW291" s="36">
        <f t="shared" si="58"/>
        <v>90</v>
      </c>
      <c r="AX291" s="49" t="s">
        <v>69</v>
      </c>
      <c r="AY291" s="52">
        <f t="shared" ref="AY291" si="63">IFERROR(((SUMIF(AO291:AO300,"Correctivo",AW291:AW300))+(SUMIF(AO291:AO300,"Detectivo",AW291:AW300)))/(COUNTIF(AO291:AO300,"Correctivo")+COUNTIF(AO291:AO300,"Detectivo")),0)</f>
        <v>96.666666666666671</v>
      </c>
      <c r="AZ291" s="55">
        <f>IF(AY296&lt;=50,L291,IF(AND(AY296&gt;50,AY296&lt;=75,L291&gt;1),L291-1,IF(AND(AY296&gt;75,L291&gt;2),L291-2,IF(AND(AY296&gt;75,L291=2),L291-1,1))))</f>
        <v>1</v>
      </c>
      <c r="BA291" s="56" t="str">
        <f>IF(AZ291=1,"Rara vez
No se ha presentado en los últimos 5 años",IF(AZ291=2,"Improbable
Se presentó una vez en los últimos 5 años",IF(AZ291=3,"Posible
Se presentó una vez en los últimos 2 años",IF(AZ291=4,"Probable
Se presento una vez en el último año",IF(AZ291=5,"Casi seguro
Se ha presentado más de una vez al año","← 
Definir el nivel de probabilidad")))))</f>
        <v>Rara vez
No se ha presentado en los últimos 5 años</v>
      </c>
      <c r="BB291" s="59">
        <f>IF(AY291&lt;=50,AH291,IF(AND(AY291&lt;=75,AH291=10),AH291-5,IF(AND(AY291&lt;=75,AH291=20),AH291-10,IF(AND(AY291&lt;=100,AH291=20),AH291-15,IF(AND(AY291&lt;=100,AH291=10),AH291-5,5)))))</f>
        <v>5</v>
      </c>
      <c r="BC291" s="56" t="str">
        <f>IF(BB291&lt;=5,"Moderado",IF(AND(BB291&gt;5,BB291&lt;=11),"Mayor",IF(BB291&gt;11,"Catastrófico","Responder las preguntas que se encuentran en los numerales del 1 al 18")))</f>
        <v>Moderado</v>
      </c>
      <c r="BD291" s="62">
        <f>BB291*AZ291</f>
        <v>5</v>
      </c>
      <c r="BE291" s="63" t="str">
        <f>IF(BD291&lt;=10,"Baja",IF(AND(BD291&gt;10,BD291&lt;=25),"Moderada",IF(AND(BD291&gt;25,BD291&lt;=50),"Alta",IF(BD291&gt;50,"Extrema",""))))</f>
        <v>Baja</v>
      </c>
      <c r="BF291" s="64" t="str">
        <f>IF(BE291="Baja","Tratamiento: eliminarse o reducirse fácilmente con los controles establecidos en la entidad.",IF(OR(BE291="Moderada",BE291="Alta"),"Tratamiento: llevar los riesgos a la Zona de Riesgo Baja o eliminarlo",IF(BE291="Extrema","Tratamiento: requieren de un tratamiento prioritario. Se deben implementar los controles orientados a reducir la posibilidad de ocurrencia del riesgo o disminuir el impacto de sus efectos y tomar las medidas de protección.",0)))</f>
        <v>Tratamiento: eliminarse o reducirse fácilmente con los controles establecidos en la entidad.</v>
      </c>
      <c r="BG291" s="65"/>
      <c r="BH291" s="65"/>
    </row>
    <row r="292" spans="2:60" ht="84.75" customHeight="1" x14ac:dyDescent="0.25">
      <c r="B292" s="87"/>
      <c r="C292" s="65"/>
      <c r="D292" s="65"/>
      <c r="E292" s="65"/>
      <c r="F292" s="65"/>
      <c r="G292" s="65"/>
      <c r="H292" s="65"/>
      <c r="I292" s="91"/>
      <c r="J292" s="93"/>
      <c r="K292" s="89"/>
      <c r="L292" s="96"/>
      <c r="M292" s="57"/>
      <c r="N292" s="65"/>
      <c r="O292" s="65"/>
      <c r="P292" s="65"/>
      <c r="Q292" s="65"/>
      <c r="R292" s="65"/>
      <c r="S292" s="65"/>
      <c r="T292" s="65"/>
      <c r="U292" s="65"/>
      <c r="V292" s="65"/>
      <c r="W292" s="65"/>
      <c r="X292" s="65"/>
      <c r="Y292" s="65"/>
      <c r="Z292" s="65"/>
      <c r="AA292" s="65"/>
      <c r="AB292" s="65"/>
      <c r="AC292" s="65"/>
      <c r="AD292" s="65"/>
      <c r="AE292" s="65"/>
      <c r="AF292" s="67"/>
      <c r="AG292" s="57"/>
      <c r="AH292" s="64"/>
      <c r="AI292" s="69"/>
      <c r="AJ292" s="63"/>
      <c r="AK292" s="37">
        <v>2</v>
      </c>
      <c r="AL292" s="38" t="s">
        <v>291</v>
      </c>
      <c r="AM292" s="34" t="s">
        <v>290</v>
      </c>
      <c r="AN292" s="39" t="s">
        <v>205</v>
      </c>
      <c r="AO292" s="39" t="s">
        <v>94</v>
      </c>
      <c r="AP292" s="35" t="s">
        <v>77</v>
      </c>
      <c r="AQ292" s="35" t="s">
        <v>77</v>
      </c>
      <c r="AR292" s="35" t="s">
        <v>77</v>
      </c>
      <c r="AS292" s="35" t="s">
        <v>77</v>
      </c>
      <c r="AT292" s="35" t="s">
        <v>77</v>
      </c>
      <c r="AU292" s="35" t="s">
        <v>77</v>
      </c>
      <c r="AV292" s="34" t="s">
        <v>77</v>
      </c>
      <c r="AW292" s="40">
        <f t="shared" si="58"/>
        <v>100</v>
      </c>
      <c r="AX292" s="50"/>
      <c r="AY292" s="53"/>
      <c r="AZ292" s="55"/>
      <c r="BA292" s="57"/>
      <c r="BB292" s="60"/>
      <c r="BC292" s="57"/>
      <c r="BD292" s="62"/>
      <c r="BE292" s="63"/>
      <c r="BF292" s="64"/>
      <c r="BG292" s="65"/>
      <c r="BH292" s="65"/>
    </row>
    <row r="293" spans="2:60" ht="68.25" customHeight="1" x14ac:dyDescent="0.25">
      <c r="B293" s="87"/>
      <c r="C293" s="65"/>
      <c r="D293" s="65"/>
      <c r="E293" s="65"/>
      <c r="F293" s="65"/>
      <c r="G293" s="65"/>
      <c r="H293" s="65"/>
      <c r="I293" s="91"/>
      <c r="J293" s="93"/>
      <c r="K293" s="89"/>
      <c r="L293" s="96"/>
      <c r="M293" s="57"/>
      <c r="N293" s="65"/>
      <c r="O293" s="65"/>
      <c r="P293" s="65"/>
      <c r="Q293" s="65"/>
      <c r="R293" s="65"/>
      <c r="S293" s="65"/>
      <c r="T293" s="65"/>
      <c r="U293" s="65"/>
      <c r="V293" s="65"/>
      <c r="W293" s="65"/>
      <c r="X293" s="65"/>
      <c r="Y293" s="65"/>
      <c r="Z293" s="65"/>
      <c r="AA293" s="65"/>
      <c r="AB293" s="65"/>
      <c r="AC293" s="65"/>
      <c r="AD293" s="65"/>
      <c r="AE293" s="65"/>
      <c r="AF293" s="67"/>
      <c r="AG293" s="57"/>
      <c r="AH293" s="64"/>
      <c r="AI293" s="69"/>
      <c r="AJ293" s="63"/>
      <c r="AK293" s="37">
        <v>3</v>
      </c>
      <c r="AL293" s="38" t="s">
        <v>276</v>
      </c>
      <c r="AM293" s="34" t="s">
        <v>290</v>
      </c>
      <c r="AN293" s="39" t="s">
        <v>205</v>
      </c>
      <c r="AO293" s="39" t="s">
        <v>94</v>
      </c>
      <c r="AP293" s="35" t="s">
        <v>77</v>
      </c>
      <c r="AQ293" s="35" t="s">
        <v>77</v>
      </c>
      <c r="AR293" s="35" t="s">
        <v>80</v>
      </c>
      <c r="AS293" s="35" t="s">
        <v>77</v>
      </c>
      <c r="AT293" s="35" t="s">
        <v>77</v>
      </c>
      <c r="AU293" s="35" t="s">
        <v>77</v>
      </c>
      <c r="AV293" s="34" t="s">
        <v>77</v>
      </c>
      <c r="AW293" s="40">
        <f t="shared" si="58"/>
        <v>85</v>
      </c>
      <c r="AX293" s="50"/>
      <c r="AY293" s="53"/>
      <c r="AZ293" s="55"/>
      <c r="BA293" s="57"/>
      <c r="BB293" s="60"/>
      <c r="BC293" s="57"/>
      <c r="BD293" s="62"/>
      <c r="BE293" s="63"/>
      <c r="BF293" s="64"/>
      <c r="BG293" s="65"/>
      <c r="BH293" s="65"/>
    </row>
    <row r="294" spans="2:60" ht="61.5" customHeight="1" x14ac:dyDescent="0.25">
      <c r="B294" s="87"/>
      <c r="C294" s="65"/>
      <c r="D294" s="65"/>
      <c r="E294" s="65"/>
      <c r="F294" s="65"/>
      <c r="G294" s="65"/>
      <c r="H294" s="65"/>
      <c r="I294" s="91"/>
      <c r="J294" s="93"/>
      <c r="K294" s="89"/>
      <c r="L294" s="96"/>
      <c r="M294" s="57"/>
      <c r="N294" s="65"/>
      <c r="O294" s="65"/>
      <c r="P294" s="65"/>
      <c r="Q294" s="65"/>
      <c r="R294" s="65"/>
      <c r="S294" s="65"/>
      <c r="T294" s="65"/>
      <c r="U294" s="65"/>
      <c r="V294" s="65"/>
      <c r="W294" s="65"/>
      <c r="X294" s="65"/>
      <c r="Y294" s="65"/>
      <c r="Z294" s="65"/>
      <c r="AA294" s="65"/>
      <c r="AB294" s="65"/>
      <c r="AC294" s="65"/>
      <c r="AD294" s="65"/>
      <c r="AE294" s="65"/>
      <c r="AF294" s="67"/>
      <c r="AG294" s="57"/>
      <c r="AH294" s="64"/>
      <c r="AI294" s="69"/>
      <c r="AJ294" s="63"/>
      <c r="AK294" s="37">
        <v>4</v>
      </c>
      <c r="AL294" s="38" t="s">
        <v>268</v>
      </c>
      <c r="AM294" s="34" t="s">
        <v>256</v>
      </c>
      <c r="AN294" s="39" t="s">
        <v>93</v>
      </c>
      <c r="AO294" s="39" t="s">
        <v>114</v>
      </c>
      <c r="AP294" s="35" t="s">
        <v>77</v>
      </c>
      <c r="AQ294" s="35" t="s">
        <v>77</v>
      </c>
      <c r="AR294" s="35" t="s">
        <v>77</v>
      </c>
      <c r="AS294" s="35" t="s">
        <v>77</v>
      </c>
      <c r="AT294" s="35" t="s">
        <v>77</v>
      </c>
      <c r="AU294" s="35" t="s">
        <v>77</v>
      </c>
      <c r="AV294" s="34" t="s">
        <v>77</v>
      </c>
      <c r="AW294" s="40">
        <f t="shared" si="58"/>
        <v>100</v>
      </c>
      <c r="AX294" s="50"/>
      <c r="AY294" s="53"/>
      <c r="AZ294" s="55"/>
      <c r="BA294" s="57"/>
      <c r="BB294" s="60"/>
      <c r="BC294" s="57"/>
      <c r="BD294" s="62"/>
      <c r="BE294" s="63"/>
      <c r="BF294" s="64"/>
      <c r="BG294" s="65"/>
      <c r="BH294" s="65"/>
    </row>
    <row r="295" spans="2:60" ht="60.75" customHeight="1" x14ac:dyDescent="0.25">
      <c r="B295" s="87"/>
      <c r="C295" s="65"/>
      <c r="D295" s="65"/>
      <c r="E295" s="65"/>
      <c r="F295" s="65"/>
      <c r="G295" s="65"/>
      <c r="H295" s="65"/>
      <c r="I295" s="91"/>
      <c r="J295" s="93"/>
      <c r="K295" s="89"/>
      <c r="L295" s="96"/>
      <c r="M295" s="57"/>
      <c r="N295" s="65"/>
      <c r="O295" s="65"/>
      <c r="P295" s="65"/>
      <c r="Q295" s="65"/>
      <c r="R295" s="65"/>
      <c r="S295" s="65"/>
      <c r="T295" s="65"/>
      <c r="U295" s="65"/>
      <c r="V295" s="65"/>
      <c r="W295" s="65"/>
      <c r="X295" s="65"/>
      <c r="Y295" s="65"/>
      <c r="Z295" s="65"/>
      <c r="AA295" s="65"/>
      <c r="AB295" s="65"/>
      <c r="AC295" s="65"/>
      <c r="AD295" s="65"/>
      <c r="AE295" s="65"/>
      <c r="AF295" s="67"/>
      <c r="AG295" s="57"/>
      <c r="AH295" s="64"/>
      <c r="AI295" s="69"/>
      <c r="AJ295" s="63"/>
      <c r="AK295" s="37">
        <v>5</v>
      </c>
      <c r="AL295" s="38" t="s">
        <v>279</v>
      </c>
      <c r="AM295" s="34" t="s">
        <v>290</v>
      </c>
      <c r="AN295" s="39" t="s">
        <v>205</v>
      </c>
      <c r="AO295" s="39" t="s">
        <v>114</v>
      </c>
      <c r="AP295" s="35" t="s">
        <v>77</v>
      </c>
      <c r="AQ295" s="35" t="s">
        <v>77</v>
      </c>
      <c r="AR295" s="35" t="s">
        <v>77</v>
      </c>
      <c r="AS295" s="35" t="s">
        <v>77</v>
      </c>
      <c r="AT295" s="35" t="s">
        <v>77</v>
      </c>
      <c r="AU295" s="35" t="s">
        <v>77</v>
      </c>
      <c r="AV295" s="34" t="s">
        <v>77</v>
      </c>
      <c r="AW295" s="40">
        <f t="shared" si="58"/>
        <v>100</v>
      </c>
      <c r="AX295" s="51"/>
      <c r="AY295" s="54"/>
      <c r="AZ295" s="55"/>
      <c r="BA295" s="57"/>
      <c r="BB295" s="60"/>
      <c r="BC295" s="57"/>
      <c r="BD295" s="62"/>
      <c r="BE295" s="63"/>
      <c r="BF295" s="64"/>
      <c r="BG295" s="65"/>
      <c r="BH295" s="65"/>
    </row>
    <row r="296" spans="2:60" ht="2.25" customHeight="1" x14ac:dyDescent="0.25">
      <c r="B296" s="87"/>
      <c r="C296" s="65"/>
      <c r="D296" s="65"/>
      <c r="E296" s="65"/>
      <c r="F296" s="65"/>
      <c r="G296" s="65"/>
      <c r="H296" s="65"/>
      <c r="I296" s="91"/>
      <c r="J296" s="93"/>
      <c r="K296" s="89"/>
      <c r="L296" s="96"/>
      <c r="M296" s="57"/>
      <c r="N296" s="65"/>
      <c r="O296" s="65"/>
      <c r="P296" s="65"/>
      <c r="Q296" s="65"/>
      <c r="R296" s="65"/>
      <c r="S296" s="65"/>
      <c r="T296" s="65"/>
      <c r="U296" s="65"/>
      <c r="V296" s="65"/>
      <c r="W296" s="65"/>
      <c r="X296" s="65"/>
      <c r="Y296" s="65"/>
      <c r="Z296" s="65"/>
      <c r="AA296" s="65"/>
      <c r="AB296" s="65"/>
      <c r="AC296" s="65"/>
      <c r="AD296" s="65"/>
      <c r="AE296" s="65"/>
      <c r="AF296" s="67"/>
      <c r="AG296" s="57"/>
      <c r="AH296" s="64"/>
      <c r="AI296" s="69"/>
      <c r="AJ296" s="63"/>
      <c r="AK296" s="37">
        <v>6</v>
      </c>
      <c r="AL296" s="38"/>
      <c r="AM296" s="39"/>
      <c r="AN296" s="39"/>
      <c r="AO296" s="39"/>
      <c r="AP296" s="39"/>
      <c r="AQ296" s="39"/>
      <c r="AR296" s="39"/>
      <c r="AS296" s="39"/>
      <c r="AT296" s="39"/>
      <c r="AU296" s="39"/>
      <c r="AV296" s="39"/>
      <c r="AW296" s="40">
        <f t="shared" si="58"/>
        <v>0</v>
      </c>
      <c r="AX296" s="49" t="s">
        <v>68</v>
      </c>
      <c r="AY296" s="52">
        <f t="shared" ref="AY296" si="64">IFERROR(SUMIF(AO291:AO300,"Preventivo",AW291:AW300)/COUNTIF(AO291:AO300,"Preventivo"),0)</f>
        <v>92.5</v>
      </c>
      <c r="AZ296" s="55"/>
      <c r="BA296" s="57"/>
      <c r="BB296" s="60"/>
      <c r="BC296" s="57"/>
      <c r="BD296" s="62"/>
      <c r="BE296" s="63"/>
      <c r="BF296" s="64"/>
      <c r="BG296" s="65"/>
      <c r="BH296" s="65"/>
    </row>
    <row r="297" spans="2:60" ht="41.25" hidden="1" customHeight="1" x14ac:dyDescent="0.25">
      <c r="B297" s="87"/>
      <c r="C297" s="65"/>
      <c r="D297" s="65"/>
      <c r="E297" s="65"/>
      <c r="F297" s="65"/>
      <c r="G297" s="65"/>
      <c r="H297" s="65"/>
      <c r="I297" s="91"/>
      <c r="J297" s="93"/>
      <c r="K297" s="89"/>
      <c r="L297" s="96"/>
      <c r="M297" s="57"/>
      <c r="N297" s="65"/>
      <c r="O297" s="65"/>
      <c r="P297" s="65"/>
      <c r="Q297" s="65"/>
      <c r="R297" s="65"/>
      <c r="S297" s="65"/>
      <c r="T297" s="65"/>
      <c r="U297" s="65"/>
      <c r="V297" s="65"/>
      <c r="W297" s="65"/>
      <c r="X297" s="65"/>
      <c r="Y297" s="65"/>
      <c r="Z297" s="65"/>
      <c r="AA297" s="65"/>
      <c r="AB297" s="65"/>
      <c r="AC297" s="65"/>
      <c r="AD297" s="65"/>
      <c r="AE297" s="65"/>
      <c r="AF297" s="67"/>
      <c r="AG297" s="57"/>
      <c r="AH297" s="64"/>
      <c r="AI297" s="69"/>
      <c r="AJ297" s="63"/>
      <c r="AK297" s="37">
        <v>7</v>
      </c>
      <c r="AL297" s="38"/>
      <c r="AM297" s="39"/>
      <c r="AN297" s="39"/>
      <c r="AO297" s="39"/>
      <c r="AP297" s="39"/>
      <c r="AQ297" s="39"/>
      <c r="AR297" s="39"/>
      <c r="AS297" s="39"/>
      <c r="AT297" s="39"/>
      <c r="AU297" s="39"/>
      <c r="AV297" s="39"/>
      <c r="AW297" s="40">
        <f t="shared" si="58"/>
        <v>0</v>
      </c>
      <c r="AX297" s="50"/>
      <c r="AY297" s="53"/>
      <c r="AZ297" s="55"/>
      <c r="BA297" s="57"/>
      <c r="BB297" s="60"/>
      <c r="BC297" s="57"/>
      <c r="BD297" s="62"/>
      <c r="BE297" s="63"/>
      <c r="BF297" s="64"/>
      <c r="BG297" s="65"/>
      <c r="BH297" s="65"/>
    </row>
    <row r="298" spans="2:60" ht="41.25" hidden="1" customHeight="1" x14ac:dyDescent="0.25">
      <c r="B298" s="87"/>
      <c r="C298" s="65"/>
      <c r="D298" s="65"/>
      <c r="E298" s="65"/>
      <c r="F298" s="65"/>
      <c r="G298" s="65"/>
      <c r="H298" s="65"/>
      <c r="I298" s="91"/>
      <c r="J298" s="93"/>
      <c r="K298" s="89"/>
      <c r="L298" s="96"/>
      <c r="M298" s="57"/>
      <c r="N298" s="65"/>
      <c r="O298" s="65"/>
      <c r="P298" s="65"/>
      <c r="Q298" s="65"/>
      <c r="R298" s="65"/>
      <c r="S298" s="65"/>
      <c r="T298" s="65"/>
      <c r="U298" s="65"/>
      <c r="V298" s="65"/>
      <c r="W298" s="65"/>
      <c r="X298" s="65"/>
      <c r="Y298" s="65"/>
      <c r="Z298" s="65"/>
      <c r="AA298" s="65"/>
      <c r="AB298" s="65"/>
      <c r="AC298" s="65"/>
      <c r="AD298" s="65"/>
      <c r="AE298" s="65"/>
      <c r="AF298" s="67"/>
      <c r="AG298" s="57"/>
      <c r="AH298" s="64"/>
      <c r="AI298" s="69"/>
      <c r="AJ298" s="63"/>
      <c r="AK298" s="37">
        <v>8</v>
      </c>
      <c r="AL298" s="38"/>
      <c r="AM298" s="39"/>
      <c r="AN298" s="39"/>
      <c r="AO298" s="39"/>
      <c r="AP298" s="39"/>
      <c r="AQ298" s="39"/>
      <c r="AR298" s="39"/>
      <c r="AS298" s="39"/>
      <c r="AT298" s="39"/>
      <c r="AU298" s="39"/>
      <c r="AV298" s="39"/>
      <c r="AW298" s="40">
        <f t="shared" si="58"/>
        <v>0</v>
      </c>
      <c r="AX298" s="50"/>
      <c r="AY298" s="53"/>
      <c r="AZ298" s="55"/>
      <c r="BA298" s="57"/>
      <c r="BB298" s="60"/>
      <c r="BC298" s="57"/>
      <c r="BD298" s="62"/>
      <c r="BE298" s="63"/>
      <c r="BF298" s="64"/>
      <c r="BG298" s="65"/>
      <c r="BH298" s="65"/>
    </row>
    <row r="299" spans="2:60" ht="41.25" hidden="1" customHeight="1" x14ac:dyDescent="0.25">
      <c r="B299" s="87"/>
      <c r="C299" s="65"/>
      <c r="D299" s="65"/>
      <c r="E299" s="65"/>
      <c r="F299" s="65"/>
      <c r="G299" s="65"/>
      <c r="H299" s="65"/>
      <c r="I299" s="91"/>
      <c r="J299" s="93"/>
      <c r="K299" s="89"/>
      <c r="L299" s="96"/>
      <c r="M299" s="57"/>
      <c r="N299" s="65"/>
      <c r="O299" s="65"/>
      <c r="P299" s="65"/>
      <c r="Q299" s="65"/>
      <c r="R299" s="65"/>
      <c r="S299" s="65"/>
      <c r="T299" s="65"/>
      <c r="U299" s="65"/>
      <c r="V299" s="65"/>
      <c r="W299" s="65"/>
      <c r="X299" s="65"/>
      <c r="Y299" s="65"/>
      <c r="Z299" s="65"/>
      <c r="AA299" s="65"/>
      <c r="AB299" s="65"/>
      <c r="AC299" s="65"/>
      <c r="AD299" s="65"/>
      <c r="AE299" s="65"/>
      <c r="AF299" s="67"/>
      <c r="AG299" s="57"/>
      <c r="AH299" s="64"/>
      <c r="AI299" s="69"/>
      <c r="AJ299" s="63"/>
      <c r="AK299" s="37">
        <v>9</v>
      </c>
      <c r="AL299" s="38"/>
      <c r="AM299" s="39"/>
      <c r="AN299" s="39"/>
      <c r="AO299" s="39"/>
      <c r="AP299" s="39"/>
      <c r="AQ299" s="39"/>
      <c r="AR299" s="39"/>
      <c r="AS299" s="39"/>
      <c r="AT299" s="39"/>
      <c r="AU299" s="39"/>
      <c r="AV299" s="39"/>
      <c r="AW299" s="40">
        <f t="shared" si="58"/>
        <v>0</v>
      </c>
      <c r="AX299" s="50"/>
      <c r="AY299" s="53"/>
      <c r="AZ299" s="55"/>
      <c r="BA299" s="57"/>
      <c r="BB299" s="60"/>
      <c r="BC299" s="57"/>
      <c r="BD299" s="62"/>
      <c r="BE299" s="63"/>
      <c r="BF299" s="64"/>
      <c r="BG299" s="65"/>
      <c r="BH299" s="65"/>
    </row>
    <row r="300" spans="2:60" ht="41.25" hidden="1" customHeight="1" x14ac:dyDescent="0.25">
      <c r="B300" s="87"/>
      <c r="C300" s="65"/>
      <c r="D300" s="65"/>
      <c r="E300" s="65"/>
      <c r="F300" s="65"/>
      <c r="G300" s="65"/>
      <c r="H300" s="65"/>
      <c r="I300" s="91"/>
      <c r="J300" s="94"/>
      <c r="K300" s="90"/>
      <c r="L300" s="97"/>
      <c r="M300" s="58"/>
      <c r="N300" s="65"/>
      <c r="O300" s="65"/>
      <c r="P300" s="65"/>
      <c r="Q300" s="65"/>
      <c r="R300" s="65"/>
      <c r="S300" s="65"/>
      <c r="T300" s="65"/>
      <c r="U300" s="65"/>
      <c r="V300" s="65"/>
      <c r="W300" s="65"/>
      <c r="X300" s="65"/>
      <c r="Y300" s="65"/>
      <c r="Z300" s="65"/>
      <c r="AA300" s="65"/>
      <c r="AB300" s="65"/>
      <c r="AC300" s="65"/>
      <c r="AD300" s="65"/>
      <c r="AE300" s="65"/>
      <c r="AF300" s="68"/>
      <c r="AG300" s="58"/>
      <c r="AH300" s="64"/>
      <c r="AI300" s="69"/>
      <c r="AJ300" s="63"/>
      <c r="AK300" s="44">
        <v>10</v>
      </c>
      <c r="AL300" s="41"/>
      <c r="AM300" s="42"/>
      <c r="AN300" s="42"/>
      <c r="AO300" s="42"/>
      <c r="AP300" s="42"/>
      <c r="AQ300" s="42"/>
      <c r="AR300" s="42"/>
      <c r="AS300" s="42"/>
      <c r="AT300" s="42"/>
      <c r="AU300" s="42"/>
      <c r="AV300" s="42"/>
      <c r="AW300" s="43">
        <f t="shared" si="58"/>
        <v>0</v>
      </c>
      <c r="AX300" s="51"/>
      <c r="AY300" s="54"/>
      <c r="AZ300" s="55"/>
      <c r="BA300" s="58"/>
      <c r="BB300" s="61"/>
      <c r="BC300" s="58"/>
      <c r="BD300" s="62"/>
      <c r="BE300" s="63"/>
      <c r="BF300" s="64"/>
      <c r="BG300" s="65"/>
      <c r="BH300" s="65"/>
    </row>
    <row r="301" spans="2:60" ht="63.75" x14ac:dyDescent="0.25">
      <c r="B301" s="87" t="s">
        <v>45</v>
      </c>
      <c r="C301" s="65" t="s">
        <v>238</v>
      </c>
      <c r="D301" s="65" t="s">
        <v>240</v>
      </c>
      <c r="E301" s="65" t="s">
        <v>77</v>
      </c>
      <c r="F301" s="65" t="s">
        <v>77</v>
      </c>
      <c r="G301" s="65" t="s">
        <v>77</v>
      </c>
      <c r="H301" s="65" t="s">
        <v>77</v>
      </c>
      <c r="I301" s="91" t="str">
        <f>IF(AND((E301="SI"),(F301="SI"),(G301="SI"),(H301="SI")),"Si es Riesgo de Corrupción","No es Riesgo de Corrupción")</f>
        <v>Si es Riesgo de Corrupción</v>
      </c>
      <c r="J301" s="92" t="s">
        <v>250</v>
      </c>
      <c r="K301" s="88" t="s">
        <v>249</v>
      </c>
      <c r="L301" s="95">
        <v>3</v>
      </c>
      <c r="M301" s="56" t="str">
        <f>IF(L301=1,"Rara vez
No se ha presentado en los últimos 5 años",IF(L301=2,"Improbable
Se presentó una vez en los últimos 5 años",IF(L301=3,"Posible
Se presentó una vez en los últimos 2 años",IF(L301=4,"Probable
Se presento una vez en el último año",IF(L301=5,"Casi seguro
Se ha presentado más de una vez al año","← 
Definir el nivel de probabilidad")))))</f>
        <v>Posible
Se presentó una vez en los últimos 2 años</v>
      </c>
      <c r="N301" s="65" t="s">
        <v>77</v>
      </c>
      <c r="O301" s="65" t="s">
        <v>77</v>
      </c>
      <c r="P301" s="65" t="s">
        <v>77</v>
      </c>
      <c r="Q301" s="65" t="s">
        <v>77</v>
      </c>
      <c r="R301" s="65" t="s">
        <v>77</v>
      </c>
      <c r="S301" s="65" t="s">
        <v>77</v>
      </c>
      <c r="T301" s="65" t="s">
        <v>77</v>
      </c>
      <c r="U301" s="65" t="s">
        <v>77</v>
      </c>
      <c r="V301" s="65" t="s">
        <v>77</v>
      </c>
      <c r="W301" s="65" t="s">
        <v>77</v>
      </c>
      <c r="X301" s="65" t="s">
        <v>77</v>
      </c>
      <c r="Y301" s="65" t="s">
        <v>77</v>
      </c>
      <c r="Z301" s="65" t="s">
        <v>77</v>
      </c>
      <c r="AA301" s="65" t="s">
        <v>77</v>
      </c>
      <c r="AB301" s="65" t="s">
        <v>77</v>
      </c>
      <c r="AC301" s="65" t="s">
        <v>80</v>
      </c>
      <c r="AD301" s="65" t="s">
        <v>77</v>
      </c>
      <c r="AE301" s="65" t="s">
        <v>77</v>
      </c>
      <c r="AF301" s="66">
        <f>COUNTIF(N301:AE310,"SI")</f>
        <v>17</v>
      </c>
      <c r="AG301" s="56" t="str">
        <f>IF(AF301&lt;=5,"Moderado",IF(AND(AF301&gt;5,AF301&lt;=11),"Mayor",IF(AF301&gt;11,"Catastrófico","Responder las preguntas que se encuentran en los numerales del 1 al 18")))</f>
        <v>Catastrófico</v>
      </c>
      <c r="AH301" s="64">
        <f>IF(AG301="Moderado",5,IF(AG301="Mayor",10,IF(AG301="Catastrófico",20,"Responder las preguntas que se encuentran en los numerales del 1 al 18")))</f>
        <v>20</v>
      </c>
      <c r="AI301" s="69">
        <f>AH301*L301</f>
        <v>60</v>
      </c>
      <c r="AJ301" s="63" t="str">
        <f>IF(AI301&lt;=10,"Baja",IF(AND(AI301&gt;10,AI301&lt;=25),"Moderada",IF(AND(AI301&gt;25,AI301&lt;=50),"Alta",IF(AI301&gt;50,"Extrema",""))))</f>
        <v>Extrema</v>
      </c>
      <c r="AK301" s="32">
        <v>1</v>
      </c>
      <c r="AL301" s="33" t="s">
        <v>293</v>
      </c>
      <c r="AM301" s="34" t="s">
        <v>290</v>
      </c>
      <c r="AN301" s="34" t="s">
        <v>205</v>
      </c>
      <c r="AO301" s="34" t="s">
        <v>94</v>
      </c>
      <c r="AP301" s="35" t="s">
        <v>77</v>
      </c>
      <c r="AQ301" s="35" t="s">
        <v>77</v>
      </c>
      <c r="AR301" s="35" t="s">
        <v>77</v>
      </c>
      <c r="AS301" s="35" t="s">
        <v>77</v>
      </c>
      <c r="AT301" s="35" t="s">
        <v>77</v>
      </c>
      <c r="AU301" s="35" t="s">
        <v>77</v>
      </c>
      <c r="AV301" s="34" t="s">
        <v>77</v>
      </c>
      <c r="AW301" s="36">
        <f t="shared" ref="AW301:AW340" si="65">IF(AP301="SI",15,0)+IF(AQ301="SI",5,0)+IF(AR301="SI",15,0)+IF(AS301="SI",10,0)+IF(AT301="SI",15,0)+IF(AU301="SI",10,0)+IF(AV301="SI",30,0)</f>
        <v>100</v>
      </c>
      <c r="AX301" s="49" t="s">
        <v>69</v>
      </c>
      <c r="AY301" s="52">
        <f t="shared" ref="AY301" si="66">IFERROR(((SUMIF(AO301:AO310,"Correctivo",AW301:AW310))+(SUMIF(AO301:AO310,"Detectivo",AW301:AW310)))/(COUNTIF(AO301:AO310,"Correctivo")+COUNTIF(AO301:AO310,"Detectivo")),0)</f>
        <v>100</v>
      </c>
      <c r="AZ301" s="55">
        <f>IF(AY306&lt;=50,L301,IF(AND(AY306&gt;50,AY306&lt;=75,L301&gt;1),L301-1,IF(AND(AY306&gt;75,L301&gt;2),L301-2,IF(AND(AY306&gt;75,L301=2),L301-1,1))))</f>
        <v>1</v>
      </c>
      <c r="BA301" s="56" t="str">
        <f>IF(AZ301=1,"Rara vez
No se ha presentado en los últimos 5 años",IF(AZ301=2,"Improbable
Se presentó una vez en los últimos 5 años",IF(AZ301=3,"Posible
Se presentó una vez en los últimos 2 años",IF(AZ301=4,"Probable
Se presento una vez en el último año",IF(AZ301=5,"Casi seguro
Se ha presentado más de una vez al año","← 
Definir el nivel de probabilidad")))))</f>
        <v>Rara vez
No se ha presentado en los últimos 5 años</v>
      </c>
      <c r="BB301" s="59">
        <f>IF(AY301&lt;=50,AH301,IF(AND(AY301&lt;=75,AH301=10),AH301-5,IF(AND(AY301&lt;=75,AH301=20),AH301-10,IF(AND(AY301&lt;=100,AH301=20),AH301-15,IF(AND(AY301&lt;=100,AH301=10),AH301-5,5)))))</f>
        <v>5</v>
      </c>
      <c r="BC301" s="56" t="str">
        <f>IF(BB301&lt;=5,"Moderado",IF(AND(BB301&gt;5,BB301&lt;=11),"Mayor",IF(BB301&gt;11,"Catastrófico","Responder las preguntas que se encuentran en los numerales del 1 al 18")))</f>
        <v>Moderado</v>
      </c>
      <c r="BD301" s="62">
        <f>BB301*AZ301</f>
        <v>5</v>
      </c>
      <c r="BE301" s="63" t="str">
        <f>IF(BD301&lt;=10,"Baja",IF(AND(BD301&gt;10,BD301&lt;=25),"Moderada",IF(AND(BD301&gt;25,BD301&lt;=50),"Alta",IF(BD301&gt;50,"Extrema",""))))</f>
        <v>Baja</v>
      </c>
      <c r="BF301" s="64" t="str">
        <f>IF(BE301="Baja","Tratamiento: eliminarse o reducirse fácilmente con los controles establecidos en la entidad.",IF(OR(BE301="Moderada",BE301="Alta"),"Tratamiento: llevar los riesgos a la Zona de Riesgo Baja o eliminarlo",IF(BE301="Extrema","Tratamiento: requieren de un tratamiento prioritario. Se deben implementar los controles orientados a reducir la posibilidad de ocurrencia del riesgo o disminuir el impacto de sus efectos y tomar las medidas de protección.",0)))</f>
        <v>Tratamiento: eliminarse o reducirse fácilmente con los controles establecidos en la entidad.</v>
      </c>
      <c r="BG301" s="65"/>
      <c r="BH301" s="65"/>
    </row>
    <row r="302" spans="2:60" ht="63.75" x14ac:dyDescent="0.25">
      <c r="B302" s="87"/>
      <c r="C302" s="65"/>
      <c r="D302" s="65"/>
      <c r="E302" s="65"/>
      <c r="F302" s="65"/>
      <c r="G302" s="65"/>
      <c r="H302" s="65"/>
      <c r="I302" s="91"/>
      <c r="J302" s="93"/>
      <c r="K302" s="89"/>
      <c r="L302" s="96"/>
      <c r="M302" s="57"/>
      <c r="N302" s="65"/>
      <c r="O302" s="65"/>
      <c r="P302" s="65"/>
      <c r="Q302" s="65"/>
      <c r="R302" s="65"/>
      <c r="S302" s="65"/>
      <c r="T302" s="65"/>
      <c r="U302" s="65"/>
      <c r="V302" s="65"/>
      <c r="W302" s="65"/>
      <c r="X302" s="65"/>
      <c r="Y302" s="65"/>
      <c r="Z302" s="65"/>
      <c r="AA302" s="65"/>
      <c r="AB302" s="65"/>
      <c r="AC302" s="65"/>
      <c r="AD302" s="65"/>
      <c r="AE302" s="65"/>
      <c r="AF302" s="67"/>
      <c r="AG302" s="57"/>
      <c r="AH302" s="64"/>
      <c r="AI302" s="69"/>
      <c r="AJ302" s="63"/>
      <c r="AK302" s="37">
        <v>2</v>
      </c>
      <c r="AL302" s="38" t="s">
        <v>292</v>
      </c>
      <c r="AM302" s="34" t="s">
        <v>290</v>
      </c>
      <c r="AN302" s="39" t="s">
        <v>90</v>
      </c>
      <c r="AO302" s="39" t="s">
        <v>114</v>
      </c>
      <c r="AP302" s="35" t="s">
        <v>77</v>
      </c>
      <c r="AQ302" s="35" t="s">
        <v>77</v>
      </c>
      <c r="AR302" s="35" t="s">
        <v>77</v>
      </c>
      <c r="AS302" s="35" t="s">
        <v>77</v>
      </c>
      <c r="AT302" s="35" t="s">
        <v>77</v>
      </c>
      <c r="AU302" s="35" t="s">
        <v>77</v>
      </c>
      <c r="AV302" s="34" t="s">
        <v>77</v>
      </c>
      <c r="AW302" s="40">
        <f t="shared" si="65"/>
        <v>100</v>
      </c>
      <c r="AX302" s="50"/>
      <c r="AY302" s="53"/>
      <c r="AZ302" s="55"/>
      <c r="BA302" s="57"/>
      <c r="BB302" s="60"/>
      <c r="BC302" s="57"/>
      <c r="BD302" s="62"/>
      <c r="BE302" s="63"/>
      <c r="BF302" s="64"/>
      <c r="BG302" s="65"/>
      <c r="BH302" s="65"/>
    </row>
    <row r="303" spans="2:60" ht="63.75" x14ac:dyDescent="0.25">
      <c r="B303" s="87"/>
      <c r="C303" s="65"/>
      <c r="D303" s="65"/>
      <c r="E303" s="65"/>
      <c r="F303" s="65"/>
      <c r="G303" s="65"/>
      <c r="H303" s="65"/>
      <c r="I303" s="91"/>
      <c r="J303" s="93"/>
      <c r="K303" s="89"/>
      <c r="L303" s="96"/>
      <c r="M303" s="57"/>
      <c r="N303" s="65"/>
      <c r="O303" s="65"/>
      <c r="P303" s="65"/>
      <c r="Q303" s="65"/>
      <c r="R303" s="65"/>
      <c r="S303" s="65"/>
      <c r="T303" s="65"/>
      <c r="U303" s="65"/>
      <c r="V303" s="65"/>
      <c r="W303" s="65"/>
      <c r="X303" s="65"/>
      <c r="Y303" s="65"/>
      <c r="Z303" s="65"/>
      <c r="AA303" s="65"/>
      <c r="AB303" s="65"/>
      <c r="AC303" s="65"/>
      <c r="AD303" s="65"/>
      <c r="AE303" s="65"/>
      <c r="AF303" s="67"/>
      <c r="AG303" s="57"/>
      <c r="AH303" s="64"/>
      <c r="AI303" s="69"/>
      <c r="AJ303" s="63"/>
      <c r="AK303" s="37">
        <v>3</v>
      </c>
      <c r="AL303" s="38" t="s">
        <v>276</v>
      </c>
      <c r="AM303" s="34" t="s">
        <v>290</v>
      </c>
      <c r="AN303" s="39" t="s">
        <v>205</v>
      </c>
      <c r="AO303" s="39" t="s">
        <v>94</v>
      </c>
      <c r="AP303" s="35" t="s">
        <v>77</v>
      </c>
      <c r="AQ303" s="35" t="s">
        <v>77</v>
      </c>
      <c r="AR303" s="35" t="s">
        <v>77</v>
      </c>
      <c r="AS303" s="35" t="s">
        <v>77</v>
      </c>
      <c r="AT303" s="35" t="s">
        <v>77</v>
      </c>
      <c r="AU303" s="35" t="s">
        <v>77</v>
      </c>
      <c r="AV303" s="34" t="s">
        <v>77</v>
      </c>
      <c r="AW303" s="40">
        <f t="shared" si="65"/>
        <v>100</v>
      </c>
      <c r="AX303" s="50"/>
      <c r="AY303" s="53"/>
      <c r="AZ303" s="55"/>
      <c r="BA303" s="57"/>
      <c r="BB303" s="60"/>
      <c r="BC303" s="57"/>
      <c r="BD303" s="62"/>
      <c r="BE303" s="63"/>
      <c r="BF303" s="64"/>
      <c r="BG303" s="65"/>
      <c r="BH303" s="65"/>
    </row>
    <row r="304" spans="2:60" ht="38.25" x14ac:dyDescent="0.25">
      <c r="B304" s="87"/>
      <c r="C304" s="65"/>
      <c r="D304" s="65"/>
      <c r="E304" s="65"/>
      <c r="F304" s="65"/>
      <c r="G304" s="65"/>
      <c r="H304" s="65"/>
      <c r="I304" s="91"/>
      <c r="J304" s="93"/>
      <c r="K304" s="89"/>
      <c r="L304" s="96"/>
      <c r="M304" s="57"/>
      <c r="N304" s="65"/>
      <c r="O304" s="65"/>
      <c r="P304" s="65"/>
      <c r="Q304" s="65"/>
      <c r="R304" s="65"/>
      <c r="S304" s="65"/>
      <c r="T304" s="65"/>
      <c r="U304" s="65"/>
      <c r="V304" s="65"/>
      <c r="W304" s="65"/>
      <c r="X304" s="65"/>
      <c r="Y304" s="65"/>
      <c r="Z304" s="65"/>
      <c r="AA304" s="65"/>
      <c r="AB304" s="65"/>
      <c r="AC304" s="65"/>
      <c r="AD304" s="65"/>
      <c r="AE304" s="65"/>
      <c r="AF304" s="67"/>
      <c r="AG304" s="57"/>
      <c r="AH304" s="64"/>
      <c r="AI304" s="69"/>
      <c r="AJ304" s="63"/>
      <c r="AK304" s="37">
        <v>4</v>
      </c>
      <c r="AL304" s="38" t="s">
        <v>268</v>
      </c>
      <c r="AM304" s="34" t="s">
        <v>256</v>
      </c>
      <c r="AN304" s="39" t="s">
        <v>93</v>
      </c>
      <c r="AO304" s="39" t="s">
        <v>114</v>
      </c>
      <c r="AP304" s="35" t="s">
        <v>77</v>
      </c>
      <c r="AQ304" s="35" t="s">
        <v>77</v>
      </c>
      <c r="AR304" s="35" t="s">
        <v>77</v>
      </c>
      <c r="AS304" s="35" t="s">
        <v>77</v>
      </c>
      <c r="AT304" s="35" t="s">
        <v>77</v>
      </c>
      <c r="AU304" s="35" t="s">
        <v>77</v>
      </c>
      <c r="AV304" s="34" t="s">
        <v>77</v>
      </c>
      <c r="AW304" s="40">
        <f t="shared" si="65"/>
        <v>100</v>
      </c>
      <c r="AX304" s="50"/>
      <c r="AY304" s="53"/>
      <c r="AZ304" s="55"/>
      <c r="BA304" s="57"/>
      <c r="BB304" s="60"/>
      <c r="BC304" s="57"/>
      <c r="BD304" s="62"/>
      <c r="BE304" s="63"/>
      <c r="BF304" s="64"/>
      <c r="BG304" s="65"/>
      <c r="BH304" s="65"/>
    </row>
    <row r="305" spans="2:60" ht="63.75" x14ac:dyDescent="0.25">
      <c r="B305" s="87"/>
      <c r="C305" s="65"/>
      <c r="D305" s="65"/>
      <c r="E305" s="65"/>
      <c r="F305" s="65"/>
      <c r="G305" s="65"/>
      <c r="H305" s="65"/>
      <c r="I305" s="91"/>
      <c r="J305" s="93"/>
      <c r="K305" s="89"/>
      <c r="L305" s="96"/>
      <c r="M305" s="57"/>
      <c r="N305" s="65"/>
      <c r="O305" s="65"/>
      <c r="P305" s="65"/>
      <c r="Q305" s="65"/>
      <c r="R305" s="65"/>
      <c r="S305" s="65"/>
      <c r="T305" s="65"/>
      <c r="U305" s="65"/>
      <c r="V305" s="65"/>
      <c r="W305" s="65"/>
      <c r="X305" s="65"/>
      <c r="Y305" s="65"/>
      <c r="Z305" s="65"/>
      <c r="AA305" s="65"/>
      <c r="AB305" s="65"/>
      <c r="AC305" s="65"/>
      <c r="AD305" s="65"/>
      <c r="AE305" s="65"/>
      <c r="AF305" s="67"/>
      <c r="AG305" s="57"/>
      <c r="AH305" s="64"/>
      <c r="AI305" s="69"/>
      <c r="AJ305" s="63"/>
      <c r="AK305" s="37">
        <v>5</v>
      </c>
      <c r="AL305" s="38" t="s">
        <v>279</v>
      </c>
      <c r="AM305" s="34" t="s">
        <v>290</v>
      </c>
      <c r="AN305" s="39" t="s">
        <v>205</v>
      </c>
      <c r="AO305" s="39" t="s">
        <v>114</v>
      </c>
      <c r="AP305" s="35" t="s">
        <v>77</v>
      </c>
      <c r="AQ305" s="35" t="s">
        <v>77</v>
      </c>
      <c r="AR305" s="35" t="s">
        <v>77</v>
      </c>
      <c r="AS305" s="35" t="s">
        <v>77</v>
      </c>
      <c r="AT305" s="35" t="s">
        <v>77</v>
      </c>
      <c r="AU305" s="35" t="s">
        <v>77</v>
      </c>
      <c r="AV305" s="34" t="s">
        <v>77</v>
      </c>
      <c r="AW305" s="40">
        <f t="shared" si="65"/>
        <v>100</v>
      </c>
      <c r="AX305" s="51"/>
      <c r="AY305" s="54"/>
      <c r="AZ305" s="55"/>
      <c r="BA305" s="57"/>
      <c r="BB305" s="60"/>
      <c r="BC305" s="57"/>
      <c r="BD305" s="62"/>
      <c r="BE305" s="63"/>
      <c r="BF305" s="64"/>
      <c r="BG305" s="65"/>
      <c r="BH305" s="65"/>
    </row>
    <row r="306" spans="2:60" ht="2.25" customHeight="1" x14ac:dyDescent="0.25">
      <c r="B306" s="87"/>
      <c r="C306" s="65"/>
      <c r="D306" s="65"/>
      <c r="E306" s="65"/>
      <c r="F306" s="65"/>
      <c r="G306" s="65"/>
      <c r="H306" s="65"/>
      <c r="I306" s="91"/>
      <c r="J306" s="93"/>
      <c r="K306" s="89"/>
      <c r="L306" s="96"/>
      <c r="M306" s="57"/>
      <c r="N306" s="65"/>
      <c r="O306" s="65"/>
      <c r="P306" s="65"/>
      <c r="Q306" s="65"/>
      <c r="R306" s="65"/>
      <c r="S306" s="65"/>
      <c r="T306" s="65"/>
      <c r="U306" s="65"/>
      <c r="V306" s="65"/>
      <c r="W306" s="65"/>
      <c r="X306" s="65"/>
      <c r="Y306" s="65"/>
      <c r="Z306" s="65"/>
      <c r="AA306" s="65"/>
      <c r="AB306" s="65"/>
      <c r="AC306" s="65"/>
      <c r="AD306" s="65"/>
      <c r="AE306" s="65"/>
      <c r="AF306" s="67"/>
      <c r="AG306" s="57"/>
      <c r="AH306" s="64"/>
      <c r="AI306" s="69"/>
      <c r="AJ306" s="63"/>
      <c r="AK306" s="37">
        <v>6</v>
      </c>
      <c r="AL306" s="38"/>
      <c r="AM306" s="39"/>
      <c r="AN306" s="39"/>
      <c r="AO306" s="39"/>
      <c r="AP306" s="39"/>
      <c r="AQ306" s="39"/>
      <c r="AR306" s="39"/>
      <c r="AS306" s="39"/>
      <c r="AT306" s="39"/>
      <c r="AU306" s="39"/>
      <c r="AV306" s="39"/>
      <c r="AW306" s="40">
        <f t="shared" si="65"/>
        <v>0</v>
      </c>
      <c r="AX306" s="49" t="s">
        <v>68</v>
      </c>
      <c r="AY306" s="52">
        <f t="shared" ref="AY306" si="67">IFERROR(SUMIF(AO301:AO310,"Preventivo",AW301:AW310)/COUNTIF(AO301:AO310,"Preventivo"),0)</f>
        <v>100</v>
      </c>
      <c r="AZ306" s="55"/>
      <c r="BA306" s="57"/>
      <c r="BB306" s="60"/>
      <c r="BC306" s="57"/>
      <c r="BD306" s="62"/>
      <c r="BE306" s="63"/>
      <c r="BF306" s="64"/>
      <c r="BG306" s="65"/>
      <c r="BH306" s="65"/>
    </row>
    <row r="307" spans="2:60" ht="15" hidden="1" customHeight="1" x14ac:dyDescent="0.25">
      <c r="B307" s="87"/>
      <c r="C307" s="65"/>
      <c r="D307" s="65"/>
      <c r="E307" s="65"/>
      <c r="F307" s="65"/>
      <c r="G307" s="65"/>
      <c r="H307" s="65"/>
      <c r="I307" s="91"/>
      <c r="J307" s="93"/>
      <c r="K307" s="89"/>
      <c r="L307" s="96"/>
      <c r="M307" s="57"/>
      <c r="N307" s="65"/>
      <c r="O307" s="65"/>
      <c r="P307" s="65"/>
      <c r="Q307" s="65"/>
      <c r="R307" s="65"/>
      <c r="S307" s="65"/>
      <c r="T307" s="65"/>
      <c r="U307" s="65"/>
      <c r="V307" s="65"/>
      <c r="W307" s="65"/>
      <c r="X307" s="65"/>
      <c r="Y307" s="65"/>
      <c r="Z307" s="65"/>
      <c r="AA307" s="65"/>
      <c r="AB307" s="65"/>
      <c r="AC307" s="65"/>
      <c r="AD307" s="65"/>
      <c r="AE307" s="65"/>
      <c r="AF307" s="67"/>
      <c r="AG307" s="57"/>
      <c r="AH307" s="64"/>
      <c r="AI307" s="69"/>
      <c r="AJ307" s="63"/>
      <c r="AK307" s="37">
        <v>7</v>
      </c>
      <c r="AL307" s="38"/>
      <c r="AM307" s="39"/>
      <c r="AN307" s="39"/>
      <c r="AO307" s="39"/>
      <c r="AP307" s="39"/>
      <c r="AQ307" s="39"/>
      <c r="AR307" s="39"/>
      <c r="AS307" s="39"/>
      <c r="AT307" s="39"/>
      <c r="AU307" s="39"/>
      <c r="AV307" s="39"/>
      <c r="AW307" s="40">
        <f t="shared" si="65"/>
        <v>0</v>
      </c>
      <c r="AX307" s="50"/>
      <c r="AY307" s="53"/>
      <c r="AZ307" s="55"/>
      <c r="BA307" s="57"/>
      <c r="BB307" s="60"/>
      <c r="BC307" s="57"/>
      <c r="BD307" s="62"/>
      <c r="BE307" s="63"/>
      <c r="BF307" s="64"/>
      <c r="BG307" s="65"/>
      <c r="BH307" s="65"/>
    </row>
    <row r="308" spans="2:60" ht="15" hidden="1" customHeight="1" x14ac:dyDescent="0.25">
      <c r="B308" s="87"/>
      <c r="C308" s="65"/>
      <c r="D308" s="65"/>
      <c r="E308" s="65"/>
      <c r="F308" s="65"/>
      <c r="G308" s="65"/>
      <c r="H308" s="65"/>
      <c r="I308" s="91"/>
      <c r="J308" s="93"/>
      <c r="K308" s="89"/>
      <c r="L308" s="96"/>
      <c r="M308" s="57"/>
      <c r="N308" s="65"/>
      <c r="O308" s="65"/>
      <c r="P308" s="65"/>
      <c r="Q308" s="65"/>
      <c r="R308" s="65"/>
      <c r="S308" s="65"/>
      <c r="T308" s="65"/>
      <c r="U308" s="65"/>
      <c r="V308" s="65"/>
      <c r="W308" s="65"/>
      <c r="X308" s="65"/>
      <c r="Y308" s="65"/>
      <c r="Z308" s="65"/>
      <c r="AA308" s="65"/>
      <c r="AB308" s="65"/>
      <c r="AC308" s="65"/>
      <c r="AD308" s="65"/>
      <c r="AE308" s="65"/>
      <c r="AF308" s="67"/>
      <c r="AG308" s="57"/>
      <c r="AH308" s="64"/>
      <c r="AI308" s="69"/>
      <c r="AJ308" s="63"/>
      <c r="AK308" s="37">
        <v>8</v>
      </c>
      <c r="AL308" s="38"/>
      <c r="AM308" s="39"/>
      <c r="AN308" s="39"/>
      <c r="AO308" s="39"/>
      <c r="AP308" s="39"/>
      <c r="AQ308" s="39"/>
      <c r="AR308" s="39"/>
      <c r="AS308" s="39"/>
      <c r="AT308" s="39"/>
      <c r="AU308" s="39"/>
      <c r="AV308" s="39"/>
      <c r="AW308" s="40">
        <f t="shared" si="65"/>
        <v>0</v>
      </c>
      <c r="AX308" s="50"/>
      <c r="AY308" s="53"/>
      <c r="AZ308" s="55"/>
      <c r="BA308" s="57"/>
      <c r="BB308" s="60"/>
      <c r="BC308" s="57"/>
      <c r="BD308" s="62"/>
      <c r="BE308" s="63"/>
      <c r="BF308" s="64"/>
      <c r="BG308" s="65"/>
      <c r="BH308" s="65"/>
    </row>
    <row r="309" spans="2:60" ht="15" hidden="1" customHeight="1" x14ac:dyDescent="0.25">
      <c r="B309" s="87"/>
      <c r="C309" s="65"/>
      <c r="D309" s="65"/>
      <c r="E309" s="65"/>
      <c r="F309" s="65"/>
      <c r="G309" s="65"/>
      <c r="H309" s="65"/>
      <c r="I309" s="91"/>
      <c r="J309" s="93"/>
      <c r="K309" s="89"/>
      <c r="L309" s="96"/>
      <c r="M309" s="57"/>
      <c r="N309" s="65"/>
      <c r="O309" s="65"/>
      <c r="P309" s="65"/>
      <c r="Q309" s="65"/>
      <c r="R309" s="65"/>
      <c r="S309" s="65"/>
      <c r="T309" s="65"/>
      <c r="U309" s="65"/>
      <c r="V309" s="65"/>
      <c r="W309" s="65"/>
      <c r="X309" s="65"/>
      <c r="Y309" s="65"/>
      <c r="Z309" s="65"/>
      <c r="AA309" s="65"/>
      <c r="AB309" s="65"/>
      <c r="AC309" s="65"/>
      <c r="AD309" s="65"/>
      <c r="AE309" s="65"/>
      <c r="AF309" s="67"/>
      <c r="AG309" s="57"/>
      <c r="AH309" s="64"/>
      <c r="AI309" s="69"/>
      <c r="AJ309" s="63"/>
      <c r="AK309" s="37">
        <v>9</v>
      </c>
      <c r="AL309" s="38"/>
      <c r="AM309" s="39"/>
      <c r="AN309" s="39"/>
      <c r="AO309" s="39"/>
      <c r="AP309" s="39"/>
      <c r="AQ309" s="39"/>
      <c r="AR309" s="39"/>
      <c r="AS309" s="39"/>
      <c r="AT309" s="39"/>
      <c r="AU309" s="39"/>
      <c r="AV309" s="39"/>
      <c r="AW309" s="40">
        <f t="shared" si="65"/>
        <v>0</v>
      </c>
      <c r="AX309" s="50"/>
      <c r="AY309" s="53"/>
      <c r="AZ309" s="55"/>
      <c r="BA309" s="57"/>
      <c r="BB309" s="60"/>
      <c r="BC309" s="57"/>
      <c r="BD309" s="62"/>
      <c r="BE309" s="63"/>
      <c r="BF309" s="64"/>
      <c r="BG309" s="65"/>
      <c r="BH309" s="65"/>
    </row>
    <row r="310" spans="2:60" ht="56.25" hidden="1" customHeight="1" x14ac:dyDescent="0.25">
      <c r="B310" s="87"/>
      <c r="C310" s="65"/>
      <c r="D310" s="65"/>
      <c r="E310" s="65"/>
      <c r="F310" s="65"/>
      <c r="G310" s="65"/>
      <c r="H310" s="65"/>
      <c r="I310" s="91"/>
      <c r="J310" s="94"/>
      <c r="K310" s="90"/>
      <c r="L310" s="97"/>
      <c r="M310" s="58"/>
      <c r="N310" s="65"/>
      <c r="O310" s="65"/>
      <c r="P310" s="65"/>
      <c r="Q310" s="65"/>
      <c r="R310" s="65"/>
      <c r="S310" s="65"/>
      <c r="T310" s="65"/>
      <c r="U310" s="65"/>
      <c r="V310" s="65"/>
      <c r="W310" s="65"/>
      <c r="X310" s="65"/>
      <c r="Y310" s="65"/>
      <c r="Z310" s="65"/>
      <c r="AA310" s="65"/>
      <c r="AB310" s="65"/>
      <c r="AC310" s="65"/>
      <c r="AD310" s="65"/>
      <c r="AE310" s="65"/>
      <c r="AF310" s="68"/>
      <c r="AG310" s="58"/>
      <c r="AH310" s="64"/>
      <c r="AI310" s="69"/>
      <c r="AJ310" s="63"/>
      <c r="AK310" s="44">
        <v>10</v>
      </c>
      <c r="AL310" s="41"/>
      <c r="AM310" s="42"/>
      <c r="AN310" s="42"/>
      <c r="AO310" s="42"/>
      <c r="AP310" s="42"/>
      <c r="AQ310" s="42"/>
      <c r="AR310" s="42"/>
      <c r="AS310" s="42"/>
      <c r="AT310" s="42"/>
      <c r="AU310" s="42"/>
      <c r="AV310" s="42"/>
      <c r="AW310" s="43">
        <f t="shared" si="65"/>
        <v>0</v>
      </c>
      <c r="AX310" s="51"/>
      <c r="AY310" s="54"/>
      <c r="AZ310" s="55"/>
      <c r="BA310" s="58"/>
      <c r="BB310" s="61"/>
      <c r="BC310" s="58"/>
      <c r="BD310" s="62"/>
      <c r="BE310" s="63"/>
      <c r="BF310" s="64"/>
      <c r="BG310" s="65"/>
      <c r="BH310" s="65"/>
    </row>
    <row r="311" spans="2:60" ht="108.75" customHeight="1" x14ac:dyDescent="0.25">
      <c r="B311" s="87" t="s">
        <v>23</v>
      </c>
      <c r="C311" s="65" t="s">
        <v>241</v>
      </c>
      <c r="D311" s="65" t="s">
        <v>294</v>
      </c>
      <c r="E311" s="65" t="s">
        <v>77</v>
      </c>
      <c r="F311" s="65" t="s">
        <v>77</v>
      </c>
      <c r="G311" s="65" t="s">
        <v>77</v>
      </c>
      <c r="H311" s="65" t="s">
        <v>77</v>
      </c>
      <c r="I311" s="91" t="str">
        <f>IF(AND((E311="SI"),(F311="SI"),(G311="SI"),(H311="SI")),"Si es Riesgo de Corrupción","No es Riesgo de Corrupción")</f>
        <v>Si es Riesgo de Corrupción</v>
      </c>
      <c r="J311" s="92" t="s">
        <v>251</v>
      </c>
      <c r="K311" s="88" t="s">
        <v>252</v>
      </c>
      <c r="L311" s="95">
        <v>3</v>
      </c>
      <c r="M311" s="56" t="str">
        <f>IF(L311=1,"Rara vez
No se ha presentado en los últimos 5 años",IF(L311=2,"Improbable
Se presentó una vez en los últimos 5 años",IF(L311=3,"Posible
Se presentó una vez en los últimos 2 años",IF(L311=4,"Probable
Se presento una vez en el último año",IF(L311=5,"Casi seguro
Se ha presentado más de una vez al año","← 
Definir el nivel de probabilidad")))))</f>
        <v>Posible
Se presentó una vez en los últimos 2 años</v>
      </c>
      <c r="N311" s="65" t="s">
        <v>77</v>
      </c>
      <c r="O311" s="65" t="s">
        <v>77</v>
      </c>
      <c r="P311" s="65" t="s">
        <v>77</v>
      </c>
      <c r="Q311" s="65" t="s">
        <v>77</v>
      </c>
      <c r="R311" s="65" t="s">
        <v>77</v>
      </c>
      <c r="S311" s="65" t="s">
        <v>77</v>
      </c>
      <c r="T311" s="65" t="s">
        <v>77</v>
      </c>
      <c r="U311" s="65" t="s">
        <v>77</v>
      </c>
      <c r="V311" s="65" t="s">
        <v>77</v>
      </c>
      <c r="W311" s="65" t="s">
        <v>77</v>
      </c>
      <c r="X311" s="65" t="s">
        <v>77</v>
      </c>
      <c r="Y311" s="65" t="s">
        <v>77</v>
      </c>
      <c r="Z311" s="65" t="s">
        <v>77</v>
      </c>
      <c r="AA311" s="65" t="s">
        <v>77</v>
      </c>
      <c r="AB311" s="65" t="s">
        <v>77</v>
      </c>
      <c r="AC311" s="65" t="s">
        <v>80</v>
      </c>
      <c r="AD311" s="65" t="s">
        <v>77</v>
      </c>
      <c r="AE311" s="65" t="s">
        <v>77</v>
      </c>
      <c r="AF311" s="66">
        <f>COUNTIF(N311:AE320,"SI")</f>
        <v>17</v>
      </c>
      <c r="AG311" s="56" t="str">
        <f>IF(AF311&lt;=5,"Moderado",IF(AND(AF311&gt;5,AF311&lt;=11),"Mayor",IF(AF311&gt;11,"Catastrófico","Responder las preguntas que se encuentran en los numerales del 1 al 18")))</f>
        <v>Catastrófico</v>
      </c>
      <c r="AH311" s="64">
        <f>IF(AG311="Moderado",5,IF(AG311="Mayor",10,IF(AG311="Catastrófico",20,"Responder las preguntas que se encuentran en los numerales del 1 al 18")))</f>
        <v>20</v>
      </c>
      <c r="AI311" s="69">
        <f>AH311*L311</f>
        <v>60</v>
      </c>
      <c r="AJ311" s="63" t="str">
        <f>IF(AI311&lt;=10,"Baja",IF(AND(AI311&gt;10,AI311&lt;=25),"Moderada",IF(AND(AI311&gt;25,AI311&lt;=50),"Alta",IF(AI311&gt;50,"Extrema",""))))</f>
        <v>Extrema</v>
      </c>
      <c r="AK311" s="32">
        <v>1</v>
      </c>
      <c r="AL311" s="33" t="s">
        <v>295</v>
      </c>
      <c r="AM311" s="34" t="s">
        <v>301</v>
      </c>
      <c r="AN311" s="34" t="s">
        <v>205</v>
      </c>
      <c r="AO311" s="34" t="s">
        <v>114</v>
      </c>
      <c r="AP311" s="35" t="s">
        <v>77</v>
      </c>
      <c r="AQ311" s="35" t="s">
        <v>77</v>
      </c>
      <c r="AR311" s="35" t="s">
        <v>77</v>
      </c>
      <c r="AS311" s="35" t="s">
        <v>77</v>
      </c>
      <c r="AT311" s="35" t="s">
        <v>77</v>
      </c>
      <c r="AU311" s="35" t="s">
        <v>77</v>
      </c>
      <c r="AV311" s="34" t="s">
        <v>77</v>
      </c>
      <c r="AW311" s="36">
        <f t="shared" si="65"/>
        <v>100</v>
      </c>
      <c r="AX311" s="49" t="s">
        <v>69</v>
      </c>
      <c r="AY311" s="52">
        <f t="shared" ref="AY311" si="68">IFERROR(((SUMIF(AO311:AO320,"Correctivo",AW311:AW320))+(SUMIF(AO311:AO320,"Detectivo",AW311:AW320)))/(COUNTIF(AO311:AO320,"Correctivo")+COUNTIF(AO311:AO320,"Detectivo")),0)</f>
        <v>100</v>
      </c>
      <c r="AZ311" s="55">
        <f>IF(AY316&lt;=50,L311,IF(AND(AY316&gt;50,AY316&lt;=75,L311&gt;1),L311-1,IF(AND(AY316&gt;75,L311&gt;2),L311-2,IF(AND(AY316&gt;75,L311=2),L311-1,1))))</f>
        <v>1</v>
      </c>
      <c r="BA311" s="56" t="str">
        <f>IF(AZ311=1,"Rara vez
No se ha presentado en los últimos 5 años",IF(AZ311=2,"Improbable
Se presentó una vez en los últimos 5 años",IF(AZ311=3,"Posible
Se presentó una vez en los últimos 2 años",IF(AZ311=4,"Probable
Se presento una vez en el último año",IF(AZ311=5,"Casi seguro
Se ha presentado más de una vez al año","← 
Definir el nivel de probabilidad")))))</f>
        <v>Rara vez
No se ha presentado en los últimos 5 años</v>
      </c>
      <c r="BB311" s="59">
        <f>IF(AY311&lt;=50,AH311,IF(AND(AY311&lt;=75,AH311=10),AH311-5,IF(AND(AY311&lt;=75,AH311=20),AH311-10,IF(AND(AY311&lt;=100,AH311=20),AH311-15,IF(AND(AY311&lt;=100,AH311=10),AH311-5,5)))))</f>
        <v>5</v>
      </c>
      <c r="BC311" s="56" t="str">
        <f>IF(BB311&lt;=5,"Moderado",IF(AND(BB311&gt;5,BB311&lt;=11),"Mayor",IF(BB311&gt;11,"Catastrófico","Responder las preguntas que se encuentran en los numerales del 1 al 18")))</f>
        <v>Moderado</v>
      </c>
      <c r="BD311" s="62">
        <f>BB311*AZ311</f>
        <v>5</v>
      </c>
      <c r="BE311" s="63" t="str">
        <f>IF(BD311&lt;=10,"Baja",IF(AND(BD311&gt;10,BD311&lt;=25),"Moderada",IF(AND(BD311&gt;25,BD311&lt;=50),"Alta",IF(BD311&gt;50,"Extrema",""))))</f>
        <v>Baja</v>
      </c>
      <c r="BF311" s="64" t="str">
        <f>IF(BE311="Baja","Tratamiento: eliminarse o reducirse fácilmente con los controles establecidos en la entidad.",IF(OR(BE311="Moderada",BE311="Alta"),"Tratamiento: llevar los riesgos a la Zona de Riesgo Baja o eliminarlo",IF(BE311="Extrema","Tratamiento: requieren de un tratamiento prioritario. Se deben implementar los controles orientados a reducir la posibilidad de ocurrencia del riesgo o disminuir el impacto de sus efectos y tomar las medidas de protección.",0)))</f>
        <v>Tratamiento: eliminarse o reducirse fácilmente con los controles establecidos en la entidad.</v>
      </c>
      <c r="BG311" s="65"/>
      <c r="BH311" s="65"/>
    </row>
    <row r="312" spans="2:60" ht="74.25" customHeight="1" x14ac:dyDescent="0.25">
      <c r="B312" s="87"/>
      <c r="C312" s="65"/>
      <c r="D312" s="65"/>
      <c r="E312" s="65"/>
      <c r="F312" s="65"/>
      <c r="G312" s="65"/>
      <c r="H312" s="65"/>
      <c r="I312" s="91"/>
      <c r="J312" s="93"/>
      <c r="K312" s="89"/>
      <c r="L312" s="96"/>
      <c r="M312" s="57"/>
      <c r="N312" s="65"/>
      <c r="O312" s="65"/>
      <c r="P312" s="65"/>
      <c r="Q312" s="65"/>
      <c r="R312" s="65"/>
      <c r="S312" s="65"/>
      <c r="T312" s="65"/>
      <c r="U312" s="65"/>
      <c r="V312" s="65"/>
      <c r="W312" s="65"/>
      <c r="X312" s="65"/>
      <c r="Y312" s="65"/>
      <c r="Z312" s="65"/>
      <c r="AA312" s="65"/>
      <c r="AB312" s="65"/>
      <c r="AC312" s="65"/>
      <c r="AD312" s="65"/>
      <c r="AE312" s="65"/>
      <c r="AF312" s="67"/>
      <c r="AG312" s="57"/>
      <c r="AH312" s="64"/>
      <c r="AI312" s="69"/>
      <c r="AJ312" s="63"/>
      <c r="AK312" s="37">
        <v>2</v>
      </c>
      <c r="AL312" s="38" t="s">
        <v>297</v>
      </c>
      <c r="AM312" s="39" t="s">
        <v>302</v>
      </c>
      <c r="AN312" s="39" t="s">
        <v>90</v>
      </c>
      <c r="AO312" s="39" t="s">
        <v>94</v>
      </c>
      <c r="AP312" s="35" t="s">
        <v>77</v>
      </c>
      <c r="AQ312" s="35" t="s">
        <v>77</v>
      </c>
      <c r="AR312" s="35" t="s">
        <v>77</v>
      </c>
      <c r="AS312" s="35" t="s">
        <v>77</v>
      </c>
      <c r="AT312" s="35" t="s">
        <v>77</v>
      </c>
      <c r="AU312" s="35" t="s">
        <v>77</v>
      </c>
      <c r="AV312" s="34" t="s">
        <v>77</v>
      </c>
      <c r="AW312" s="40">
        <f t="shared" si="65"/>
        <v>100</v>
      </c>
      <c r="AX312" s="50"/>
      <c r="AY312" s="53"/>
      <c r="AZ312" s="55"/>
      <c r="BA312" s="57"/>
      <c r="BB312" s="60"/>
      <c r="BC312" s="57"/>
      <c r="BD312" s="62"/>
      <c r="BE312" s="63"/>
      <c r="BF312" s="64"/>
      <c r="BG312" s="65"/>
      <c r="BH312" s="65"/>
    </row>
    <row r="313" spans="2:60" ht="105.75" customHeight="1" x14ac:dyDescent="0.25">
      <c r="B313" s="87"/>
      <c r="C313" s="65"/>
      <c r="D313" s="65"/>
      <c r="E313" s="65"/>
      <c r="F313" s="65"/>
      <c r="G313" s="65"/>
      <c r="H313" s="65"/>
      <c r="I313" s="91"/>
      <c r="J313" s="93"/>
      <c r="K313" s="89"/>
      <c r="L313" s="96"/>
      <c r="M313" s="57"/>
      <c r="N313" s="65"/>
      <c r="O313" s="65"/>
      <c r="P313" s="65"/>
      <c r="Q313" s="65"/>
      <c r="R313" s="65"/>
      <c r="S313" s="65"/>
      <c r="T313" s="65"/>
      <c r="U313" s="65"/>
      <c r="V313" s="65"/>
      <c r="W313" s="65"/>
      <c r="X313" s="65"/>
      <c r="Y313" s="65"/>
      <c r="Z313" s="65"/>
      <c r="AA313" s="65"/>
      <c r="AB313" s="65"/>
      <c r="AC313" s="65"/>
      <c r="AD313" s="65"/>
      <c r="AE313" s="65"/>
      <c r="AF313" s="67"/>
      <c r="AG313" s="57"/>
      <c r="AH313" s="64"/>
      <c r="AI313" s="69"/>
      <c r="AJ313" s="63"/>
      <c r="AK313" s="37">
        <v>3</v>
      </c>
      <c r="AL313" s="38" t="s">
        <v>298</v>
      </c>
      <c r="AM313" s="34" t="s">
        <v>303</v>
      </c>
      <c r="AN313" s="39" t="s">
        <v>90</v>
      </c>
      <c r="AO313" s="39" t="s">
        <v>114</v>
      </c>
      <c r="AP313" s="35" t="s">
        <v>77</v>
      </c>
      <c r="AQ313" s="35" t="s">
        <v>77</v>
      </c>
      <c r="AR313" s="35" t="s">
        <v>77</v>
      </c>
      <c r="AS313" s="35" t="s">
        <v>77</v>
      </c>
      <c r="AT313" s="35" t="s">
        <v>77</v>
      </c>
      <c r="AU313" s="35" t="s">
        <v>77</v>
      </c>
      <c r="AV313" s="34" t="s">
        <v>77</v>
      </c>
      <c r="AW313" s="40">
        <f t="shared" si="65"/>
        <v>100</v>
      </c>
      <c r="AX313" s="50"/>
      <c r="AY313" s="53"/>
      <c r="AZ313" s="55"/>
      <c r="BA313" s="57"/>
      <c r="BB313" s="60"/>
      <c r="BC313" s="57"/>
      <c r="BD313" s="62"/>
      <c r="BE313" s="63"/>
      <c r="BF313" s="64"/>
      <c r="BG313" s="65"/>
      <c r="BH313" s="65"/>
    </row>
    <row r="314" spans="2:60" ht="104.25" customHeight="1" x14ac:dyDescent="0.25">
      <c r="B314" s="87"/>
      <c r="C314" s="65"/>
      <c r="D314" s="65"/>
      <c r="E314" s="65"/>
      <c r="F314" s="65"/>
      <c r="G314" s="65"/>
      <c r="H314" s="65"/>
      <c r="I314" s="91"/>
      <c r="J314" s="93"/>
      <c r="K314" s="89"/>
      <c r="L314" s="96"/>
      <c r="M314" s="57"/>
      <c r="N314" s="65"/>
      <c r="O314" s="65"/>
      <c r="P314" s="65"/>
      <c r="Q314" s="65"/>
      <c r="R314" s="65"/>
      <c r="S314" s="65"/>
      <c r="T314" s="65"/>
      <c r="U314" s="65"/>
      <c r="V314" s="65"/>
      <c r="W314" s="65"/>
      <c r="X314" s="65"/>
      <c r="Y314" s="65"/>
      <c r="Z314" s="65"/>
      <c r="AA314" s="65"/>
      <c r="AB314" s="65"/>
      <c r="AC314" s="65"/>
      <c r="AD314" s="65"/>
      <c r="AE314" s="65"/>
      <c r="AF314" s="67"/>
      <c r="AG314" s="57"/>
      <c r="AH314" s="64"/>
      <c r="AI314" s="69"/>
      <c r="AJ314" s="63"/>
      <c r="AK314" s="37">
        <v>4</v>
      </c>
      <c r="AL314" s="38" t="s">
        <v>300</v>
      </c>
      <c r="AM314" s="39" t="s">
        <v>304</v>
      </c>
      <c r="AN314" s="39" t="s">
        <v>205</v>
      </c>
      <c r="AO314" s="39" t="s">
        <v>94</v>
      </c>
      <c r="AP314" s="35" t="s">
        <v>77</v>
      </c>
      <c r="AQ314" s="35" t="s">
        <v>77</v>
      </c>
      <c r="AR314" s="35" t="s">
        <v>77</v>
      </c>
      <c r="AS314" s="35" t="s">
        <v>77</v>
      </c>
      <c r="AT314" s="35" t="s">
        <v>77</v>
      </c>
      <c r="AU314" s="35" t="s">
        <v>77</v>
      </c>
      <c r="AV314" s="34" t="s">
        <v>77</v>
      </c>
      <c r="AW314" s="40">
        <f t="shared" si="65"/>
        <v>100</v>
      </c>
      <c r="AX314" s="50"/>
      <c r="AY314" s="53"/>
      <c r="AZ314" s="55"/>
      <c r="BA314" s="57"/>
      <c r="BB314" s="60"/>
      <c r="BC314" s="57"/>
      <c r="BD314" s="62"/>
      <c r="BE314" s="63"/>
      <c r="BF314" s="64"/>
      <c r="BG314" s="65"/>
      <c r="BH314" s="65"/>
    </row>
    <row r="315" spans="2:60" ht="74.25" customHeight="1" x14ac:dyDescent="0.25">
      <c r="B315" s="87"/>
      <c r="C315" s="65"/>
      <c r="D315" s="65"/>
      <c r="E315" s="65"/>
      <c r="F315" s="65"/>
      <c r="G315" s="65"/>
      <c r="H315" s="65"/>
      <c r="I315" s="91"/>
      <c r="J315" s="93"/>
      <c r="K315" s="89"/>
      <c r="L315" s="96"/>
      <c r="M315" s="57"/>
      <c r="N315" s="65"/>
      <c r="O315" s="65"/>
      <c r="P315" s="65"/>
      <c r="Q315" s="65"/>
      <c r="R315" s="65"/>
      <c r="S315" s="65"/>
      <c r="T315" s="65"/>
      <c r="U315" s="65"/>
      <c r="V315" s="65"/>
      <c r="W315" s="65"/>
      <c r="X315" s="65"/>
      <c r="Y315" s="65"/>
      <c r="Z315" s="65"/>
      <c r="AA315" s="65"/>
      <c r="AB315" s="65"/>
      <c r="AC315" s="65"/>
      <c r="AD315" s="65"/>
      <c r="AE315" s="65"/>
      <c r="AF315" s="67"/>
      <c r="AG315" s="57"/>
      <c r="AH315" s="64"/>
      <c r="AI315" s="69"/>
      <c r="AJ315" s="63"/>
      <c r="AK315" s="37">
        <v>5</v>
      </c>
      <c r="AL315" s="38" t="s">
        <v>276</v>
      </c>
      <c r="AM315" s="39" t="s">
        <v>305</v>
      </c>
      <c r="AN315" s="39" t="s">
        <v>205</v>
      </c>
      <c r="AO315" s="39" t="s">
        <v>94</v>
      </c>
      <c r="AP315" s="35" t="s">
        <v>77</v>
      </c>
      <c r="AQ315" s="35" t="s">
        <v>77</v>
      </c>
      <c r="AR315" s="35" t="s">
        <v>77</v>
      </c>
      <c r="AS315" s="35" t="s">
        <v>77</v>
      </c>
      <c r="AT315" s="35" t="s">
        <v>77</v>
      </c>
      <c r="AU315" s="35" t="s">
        <v>77</v>
      </c>
      <c r="AV315" s="34" t="s">
        <v>77</v>
      </c>
      <c r="AW315" s="40">
        <f t="shared" si="65"/>
        <v>100</v>
      </c>
      <c r="AX315" s="51"/>
      <c r="AY315" s="54"/>
      <c r="AZ315" s="55"/>
      <c r="BA315" s="57"/>
      <c r="BB315" s="60"/>
      <c r="BC315" s="57"/>
      <c r="BD315" s="62"/>
      <c r="BE315" s="63"/>
      <c r="BF315" s="64"/>
      <c r="BG315" s="65"/>
      <c r="BH315" s="65"/>
    </row>
    <row r="316" spans="2:60" ht="74.25" customHeight="1" x14ac:dyDescent="0.25">
      <c r="B316" s="87"/>
      <c r="C316" s="65"/>
      <c r="D316" s="65"/>
      <c r="E316" s="65"/>
      <c r="F316" s="65"/>
      <c r="G316" s="65"/>
      <c r="H316" s="65"/>
      <c r="I316" s="91"/>
      <c r="J316" s="93"/>
      <c r="K316" s="89"/>
      <c r="L316" s="96"/>
      <c r="M316" s="57"/>
      <c r="N316" s="65"/>
      <c r="O316" s="65"/>
      <c r="P316" s="65"/>
      <c r="Q316" s="65"/>
      <c r="R316" s="65"/>
      <c r="S316" s="65"/>
      <c r="T316" s="65"/>
      <c r="U316" s="65"/>
      <c r="V316" s="65"/>
      <c r="W316" s="65"/>
      <c r="X316" s="65"/>
      <c r="Y316" s="65"/>
      <c r="Z316" s="65"/>
      <c r="AA316" s="65"/>
      <c r="AB316" s="65"/>
      <c r="AC316" s="65"/>
      <c r="AD316" s="65"/>
      <c r="AE316" s="65"/>
      <c r="AF316" s="67"/>
      <c r="AG316" s="57"/>
      <c r="AH316" s="64"/>
      <c r="AI316" s="69"/>
      <c r="AJ316" s="63"/>
      <c r="AK316" s="37">
        <v>6</v>
      </c>
      <c r="AL316" s="38" t="s">
        <v>296</v>
      </c>
      <c r="AM316" s="39" t="s">
        <v>256</v>
      </c>
      <c r="AN316" s="39" t="s">
        <v>93</v>
      </c>
      <c r="AO316" s="39" t="s">
        <v>114</v>
      </c>
      <c r="AP316" s="35" t="s">
        <v>77</v>
      </c>
      <c r="AQ316" s="35" t="s">
        <v>77</v>
      </c>
      <c r="AR316" s="35" t="s">
        <v>77</v>
      </c>
      <c r="AS316" s="35" t="s">
        <v>77</v>
      </c>
      <c r="AT316" s="35" t="s">
        <v>77</v>
      </c>
      <c r="AU316" s="35" t="s">
        <v>77</v>
      </c>
      <c r="AV316" s="34" t="s">
        <v>77</v>
      </c>
      <c r="AW316" s="40">
        <f t="shared" si="65"/>
        <v>100</v>
      </c>
      <c r="AX316" s="49" t="s">
        <v>68</v>
      </c>
      <c r="AY316" s="52">
        <f t="shared" ref="AY316" si="69">IFERROR(SUMIF(AO311:AO320,"Preventivo",AW311:AW320)/COUNTIF(AO311:AO320,"Preventivo"),0)</f>
        <v>100</v>
      </c>
      <c r="AZ316" s="55"/>
      <c r="BA316" s="57"/>
      <c r="BB316" s="60"/>
      <c r="BC316" s="57"/>
      <c r="BD316" s="62"/>
      <c r="BE316" s="63"/>
      <c r="BF316" s="64"/>
      <c r="BG316" s="65"/>
      <c r="BH316" s="65"/>
    </row>
    <row r="317" spans="2:60" ht="74.25" customHeight="1" x14ac:dyDescent="0.25">
      <c r="B317" s="87"/>
      <c r="C317" s="65"/>
      <c r="D317" s="65"/>
      <c r="E317" s="65"/>
      <c r="F317" s="65"/>
      <c r="G317" s="65"/>
      <c r="H317" s="65"/>
      <c r="I317" s="91"/>
      <c r="J317" s="93"/>
      <c r="K317" s="89"/>
      <c r="L317" s="96"/>
      <c r="M317" s="57"/>
      <c r="N317" s="65"/>
      <c r="O317" s="65"/>
      <c r="P317" s="65"/>
      <c r="Q317" s="65"/>
      <c r="R317" s="65"/>
      <c r="S317" s="65"/>
      <c r="T317" s="65"/>
      <c r="U317" s="65"/>
      <c r="V317" s="65"/>
      <c r="W317" s="65"/>
      <c r="X317" s="65"/>
      <c r="Y317" s="65"/>
      <c r="Z317" s="65"/>
      <c r="AA317" s="65"/>
      <c r="AB317" s="65"/>
      <c r="AC317" s="65"/>
      <c r="AD317" s="65"/>
      <c r="AE317" s="65"/>
      <c r="AF317" s="67"/>
      <c r="AG317" s="57"/>
      <c r="AH317" s="64"/>
      <c r="AI317" s="69"/>
      <c r="AJ317" s="63"/>
      <c r="AK317" s="37">
        <v>7</v>
      </c>
      <c r="AL317" s="38" t="s">
        <v>299</v>
      </c>
      <c r="AM317" s="39" t="s">
        <v>306</v>
      </c>
      <c r="AN317" s="39" t="s">
        <v>90</v>
      </c>
      <c r="AO317" s="39" t="s">
        <v>114</v>
      </c>
      <c r="AP317" s="35" t="s">
        <v>77</v>
      </c>
      <c r="AQ317" s="35" t="s">
        <v>77</v>
      </c>
      <c r="AR317" s="35" t="s">
        <v>77</v>
      </c>
      <c r="AS317" s="35" t="s">
        <v>77</v>
      </c>
      <c r="AT317" s="35" t="s">
        <v>77</v>
      </c>
      <c r="AU317" s="35" t="s">
        <v>77</v>
      </c>
      <c r="AV317" s="34" t="s">
        <v>77</v>
      </c>
      <c r="AW317" s="40">
        <f t="shared" si="65"/>
        <v>100</v>
      </c>
      <c r="AX317" s="50"/>
      <c r="AY317" s="53"/>
      <c r="AZ317" s="55"/>
      <c r="BA317" s="57"/>
      <c r="BB317" s="60"/>
      <c r="BC317" s="57"/>
      <c r="BD317" s="62"/>
      <c r="BE317" s="63"/>
      <c r="BF317" s="64"/>
      <c r="BG317" s="65"/>
      <c r="BH317" s="65"/>
    </row>
    <row r="318" spans="2:60" ht="4.5" customHeight="1" x14ac:dyDescent="0.25">
      <c r="B318" s="87"/>
      <c r="C318" s="65"/>
      <c r="D318" s="65"/>
      <c r="E318" s="65"/>
      <c r="F318" s="65"/>
      <c r="G318" s="65"/>
      <c r="H318" s="65"/>
      <c r="I318" s="91"/>
      <c r="J318" s="93"/>
      <c r="K318" s="89"/>
      <c r="L318" s="96"/>
      <c r="M318" s="57"/>
      <c r="N318" s="65"/>
      <c r="O318" s="65"/>
      <c r="P318" s="65"/>
      <c r="Q318" s="65"/>
      <c r="R318" s="65"/>
      <c r="S318" s="65"/>
      <c r="T318" s="65"/>
      <c r="U318" s="65"/>
      <c r="V318" s="65"/>
      <c r="W318" s="65"/>
      <c r="X318" s="65"/>
      <c r="Y318" s="65"/>
      <c r="Z318" s="65"/>
      <c r="AA318" s="65"/>
      <c r="AB318" s="65"/>
      <c r="AC318" s="65"/>
      <c r="AD318" s="65"/>
      <c r="AE318" s="65"/>
      <c r="AF318" s="67"/>
      <c r="AG318" s="57"/>
      <c r="AH318" s="64"/>
      <c r="AI318" s="69"/>
      <c r="AJ318" s="63"/>
      <c r="AK318" s="37">
        <v>8</v>
      </c>
      <c r="AL318" s="38"/>
      <c r="AM318" s="39"/>
      <c r="AN318" s="39"/>
      <c r="AO318" s="39"/>
      <c r="AP318" s="39"/>
      <c r="AQ318" s="39"/>
      <c r="AR318" s="39"/>
      <c r="AS318" s="39"/>
      <c r="AT318" s="39"/>
      <c r="AU318" s="39"/>
      <c r="AV318" s="39"/>
      <c r="AW318" s="40">
        <f t="shared" si="65"/>
        <v>0</v>
      </c>
      <c r="AX318" s="50"/>
      <c r="AY318" s="53"/>
      <c r="AZ318" s="55"/>
      <c r="BA318" s="57"/>
      <c r="BB318" s="60"/>
      <c r="BC318" s="57"/>
      <c r="BD318" s="62"/>
      <c r="BE318" s="63"/>
      <c r="BF318" s="64"/>
      <c r="BG318" s="65"/>
      <c r="BH318" s="65"/>
    </row>
    <row r="319" spans="2:60" ht="74.25" hidden="1" customHeight="1" x14ac:dyDescent="0.25">
      <c r="B319" s="87"/>
      <c r="C319" s="65"/>
      <c r="D319" s="65"/>
      <c r="E319" s="65"/>
      <c r="F319" s="65"/>
      <c r="G319" s="65"/>
      <c r="H319" s="65"/>
      <c r="I319" s="91"/>
      <c r="J319" s="93"/>
      <c r="K319" s="89"/>
      <c r="L319" s="96"/>
      <c r="M319" s="57"/>
      <c r="N319" s="65"/>
      <c r="O319" s="65"/>
      <c r="P319" s="65"/>
      <c r="Q319" s="65"/>
      <c r="R319" s="65"/>
      <c r="S319" s="65"/>
      <c r="T319" s="65"/>
      <c r="U319" s="65"/>
      <c r="V319" s="65"/>
      <c r="W319" s="65"/>
      <c r="X319" s="65"/>
      <c r="Y319" s="65"/>
      <c r="Z319" s="65"/>
      <c r="AA319" s="65"/>
      <c r="AB319" s="65"/>
      <c r="AC319" s="65"/>
      <c r="AD319" s="65"/>
      <c r="AE319" s="65"/>
      <c r="AF319" s="67"/>
      <c r="AG319" s="57"/>
      <c r="AH319" s="64"/>
      <c r="AI319" s="69"/>
      <c r="AJ319" s="63"/>
      <c r="AK319" s="37">
        <v>9</v>
      </c>
      <c r="AL319" s="38"/>
      <c r="AM319" s="39"/>
      <c r="AN319" s="39"/>
      <c r="AO319" s="39"/>
      <c r="AP319" s="39"/>
      <c r="AQ319" s="39"/>
      <c r="AR319" s="39"/>
      <c r="AS319" s="39"/>
      <c r="AT319" s="39"/>
      <c r="AU319" s="39"/>
      <c r="AV319" s="39"/>
      <c r="AW319" s="40">
        <f t="shared" si="65"/>
        <v>0</v>
      </c>
      <c r="AX319" s="50"/>
      <c r="AY319" s="53"/>
      <c r="AZ319" s="55"/>
      <c r="BA319" s="57"/>
      <c r="BB319" s="60"/>
      <c r="BC319" s="57"/>
      <c r="BD319" s="62"/>
      <c r="BE319" s="63"/>
      <c r="BF319" s="64"/>
      <c r="BG319" s="65"/>
      <c r="BH319" s="65"/>
    </row>
    <row r="320" spans="2:60" ht="4.5" customHeight="1" x14ac:dyDescent="0.25">
      <c r="B320" s="87"/>
      <c r="C320" s="65"/>
      <c r="D320" s="65"/>
      <c r="E320" s="65"/>
      <c r="F320" s="65"/>
      <c r="G320" s="65"/>
      <c r="H320" s="65"/>
      <c r="I320" s="91"/>
      <c r="J320" s="94"/>
      <c r="K320" s="90"/>
      <c r="L320" s="97"/>
      <c r="M320" s="58"/>
      <c r="N320" s="65"/>
      <c r="O320" s="65"/>
      <c r="P320" s="65"/>
      <c r="Q320" s="65"/>
      <c r="R320" s="65"/>
      <c r="S320" s="65"/>
      <c r="T320" s="65"/>
      <c r="U320" s="65"/>
      <c r="V320" s="65"/>
      <c r="W320" s="65"/>
      <c r="X320" s="65"/>
      <c r="Y320" s="65"/>
      <c r="Z320" s="65"/>
      <c r="AA320" s="65"/>
      <c r="AB320" s="65"/>
      <c r="AC320" s="65"/>
      <c r="AD320" s="65"/>
      <c r="AE320" s="65"/>
      <c r="AF320" s="68"/>
      <c r="AG320" s="58"/>
      <c r="AH320" s="64"/>
      <c r="AI320" s="69"/>
      <c r="AJ320" s="63"/>
      <c r="AK320" s="44">
        <v>10</v>
      </c>
      <c r="AL320" s="41"/>
      <c r="AM320" s="42"/>
      <c r="AN320" s="42"/>
      <c r="AO320" s="42"/>
      <c r="AP320" s="42"/>
      <c r="AQ320" s="42"/>
      <c r="AR320" s="42"/>
      <c r="AS320" s="42"/>
      <c r="AT320" s="42"/>
      <c r="AU320" s="42"/>
      <c r="AV320" s="42"/>
      <c r="AW320" s="43">
        <f t="shared" si="65"/>
        <v>0</v>
      </c>
      <c r="AX320" s="51"/>
      <c r="AY320" s="54"/>
      <c r="AZ320" s="55"/>
      <c r="BA320" s="58"/>
      <c r="BB320" s="61"/>
      <c r="BC320" s="58"/>
      <c r="BD320" s="62"/>
      <c r="BE320" s="63"/>
      <c r="BF320" s="64"/>
      <c r="BG320" s="65"/>
      <c r="BH320" s="65"/>
    </row>
    <row r="321" spans="2:60" ht="66" customHeight="1" x14ac:dyDescent="0.25">
      <c r="B321" s="87" t="s">
        <v>44</v>
      </c>
      <c r="C321" s="65" t="s">
        <v>242</v>
      </c>
      <c r="D321" s="65" t="s">
        <v>243</v>
      </c>
      <c r="E321" s="65" t="s">
        <v>77</v>
      </c>
      <c r="F321" s="65" t="s">
        <v>77</v>
      </c>
      <c r="G321" s="65" t="s">
        <v>77</v>
      </c>
      <c r="H321" s="65" t="s">
        <v>77</v>
      </c>
      <c r="I321" s="91" t="str">
        <f>IF(AND((E321="SI"),(F321="SI"),(G321="SI"),(H321="SI")),"Si es Riesgo de Corrupción","No es Riesgo de Corrupción")</f>
        <v>Si es Riesgo de Corrupción</v>
      </c>
      <c r="J321" s="92" t="s">
        <v>253</v>
      </c>
      <c r="K321" s="88" t="s">
        <v>254</v>
      </c>
      <c r="L321" s="95">
        <v>3</v>
      </c>
      <c r="M321" s="56" t="str">
        <f>IF(L321=1,"Rara vez
No se ha presentado en los últimos 5 años",IF(L321=2,"Improbable
Se presentó una vez en los últimos 5 años",IF(L321=3,"Posible
Se presentó una vez en los últimos 2 años",IF(L321=4,"Probable
Se presento una vez en el último año",IF(L321=5,"Casi seguro
Se ha presentado más de una vez al año","← 
Definir el nivel de probabilidad")))))</f>
        <v>Posible
Se presentó una vez en los últimos 2 años</v>
      </c>
      <c r="N321" s="65" t="s">
        <v>77</v>
      </c>
      <c r="O321" s="65" t="s">
        <v>77</v>
      </c>
      <c r="P321" s="65" t="s">
        <v>77</v>
      </c>
      <c r="Q321" s="65" t="s">
        <v>77</v>
      </c>
      <c r="R321" s="65" t="s">
        <v>77</v>
      </c>
      <c r="S321" s="65" t="s">
        <v>77</v>
      </c>
      <c r="T321" s="65" t="s">
        <v>77</v>
      </c>
      <c r="U321" s="65" t="s">
        <v>77</v>
      </c>
      <c r="V321" s="65" t="s">
        <v>77</v>
      </c>
      <c r="W321" s="65" t="s">
        <v>77</v>
      </c>
      <c r="X321" s="65" t="s">
        <v>77</v>
      </c>
      <c r="Y321" s="65" t="s">
        <v>77</v>
      </c>
      <c r="Z321" s="65" t="s">
        <v>77</v>
      </c>
      <c r="AA321" s="65" t="s">
        <v>77</v>
      </c>
      <c r="AB321" s="65" t="s">
        <v>77</v>
      </c>
      <c r="AC321" s="65" t="s">
        <v>80</v>
      </c>
      <c r="AD321" s="65" t="s">
        <v>77</v>
      </c>
      <c r="AE321" s="65" t="s">
        <v>77</v>
      </c>
      <c r="AF321" s="66">
        <f>COUNTIF(N321:AE330,"SI")</f>
        <v>17</v>
      </c>
      <c r="AG321" s="56" t="str">
        <f>IF(AF321&lt;=5,"Moderado",IF(AND(AF321&gt;5,AF321&lt;=11),"Mayor",IF(AF321&gt;11,"Catastrófico","Responder las preguntas que se encuentran en los numerales del 1 al 18")))</f>
        <v>Catastrófico</v>
      </c>
      <c r="AH321" s="64">
        <f>IF(AG321="Moderado",5,IF(AG321="Mayor",10,IF(AG321="Catastrófico",20,"Responder las preguntas que se encuentran en los numerales del 1 al 18")))</f>
        <v>20</v>
      </c>
      <c r="AI321" s="69">
        <f>AH321*L321</f>
        <v>60</v>
      </c>
      <c r="AJ321" s="63" t="str">
        <f>IF(AI321&lt;=10,"Baja",IF(AND(AI321&gt;10,AI321&lt;=25),"Moderada",IF(AND(AI321&gt;25,AI321&lt;=50),"Alta",IF(AI321&gt;50,"Extrema",""))))</f>
        <v>Extrema</v>
      </c>
      <c r="AK321" s="32">
        <v>1</v>
      </c>
      <c r="AL321" s="33" t="s">
        <v>317</v>
      </c>
      <c r="AM321" s="39" t="s">
        <v>314</v>
      </c>
      <c r="AN321" s="34" t="s">
        <v>205</v>
      </c>
      <c r="AO321" s="34" t="s">
        <v>94</v>
      </c>
      <c r="AP321" s="35" t="s">
        <v>77</v>
      </c>
      <c r="AQ321" s="35" t="s">
        <v>77</v>
      </c>
      <c r="AR321" s="35" t="s">
        <v>77</v>
      </c>
      <c r="AS321" s="35" t="s">
        <v>77</v>
      </c>
      <c r="AT321" s="35" t="s">
        <v>77</v>
      </c>
      <c r="AU321" s="35" t="s">
        <v>77</v>
      </c>
      <c r="AV321" s="34" t="s">
        <v>77</v>
      </c>
      <c r="AW321" s="36">
        <f t="shared" si="65"/>
        <v>100</v>
      </c>
      <c r="AX321" s="49" t="s">
        <v>69</v>
      </c>
      <c r="AY321" s="52">
        <f t="shared" ref="AY321" si="70">IFERROR(((SUMIF(AO321:AO330,"Correctivo",AW321:AW330))+(SUMIF(AO321:AO330,"Detectivo",AW321:AW330)))/(COUNTIF(AO321:AO330,"Correctivo")+COUNTIF(AO321:AO330,"Detectivo")),0)</f>
        <v>100</v>
      </c>
      <c r="AZ321" s="55">
        <f>IF(AY326&lt;=50,L321,IF(AND(AY326&gt;50,AY326&lt;=75,L321&gt;1),L321-1,IF(AND(AY326&gt;75,L321&gt;2),L321-2,IF(AND(AY326&gt;75,L321=2),L321-1,1))))</f>
        <v>1</v>
      </c>
      <c r="BA321" s="56" t="str">
        <f>IF(AZ321=1,"Rara vez
No se ha presentado en los últimos 5 años",IF(AZ321=2,"Improbable
Se presentó una vez en los últimos 5 años",IF(AZ321=3,"Posible
Se presentó una vez en los últimos 2 años",IF(AZ321=4,"Probable
Se presento una vez en el último año",IF(AZ321=5,"Casi seguro
Se ha presentado más de una vez al año","← 
Definir el nivel de probabilidad")))))</f>
        <v>Rara vez
No se ha presentado en los últimos 5 años</v>
      </c>
      <c r="BB321" s="59">
        <f>IF(AY321&lt;=50,AH321,IF(AND(AY321&lt;=75,AH321=10),AH321-5,IF(AND(AY321&lt;=75,AH321=20),AH321-10,IF(AND(AY321&lt;=100,AH321=20),AH321-15,IF(AND(AY321&lt;=100,AH321=10),AH321-5,5)))))</f>
        <v>5</v>
      </c>
      <c r="BC321" s="56" t="str">
        <f>IF(BB321&lt;=5,"Moderado",IF(AND(BB321&gt;5,BB321&lt;=11),"Mayor",IF(BB321&gt;11,"Catastrófico","Responder las preguntas que se encuentran en los numerales del 1 al 18")))</f>
        <v>Moderado</v>
      </c>
      <c r="BD321" s="62">
        <f>BB321*AZ321</f>
        <v>5</v>
      </c>
      <c r="BE321" s="63" t="str">
        <f>IF(BD321&lt;=10,"Baja",IF(AND(BD321&gt;10,BD321&lt;=25),"Moderada",IF(AND(BD321&gt;25,BD321&lt;=50),"Alta",IF(BD321&gt;50,"Extrema",""))))</f>
        <v>Baja</v>
      </c>
      <c r="BF321" s="64" t="str">
        <f>IF(BE321="Baja","Tratamiento: eliminarse o reducirse fácilmente con los controles establecidos en la entidad.",IF(OR(BE321="Moderada",BE321="Alta"),"Tratamiento: llevar los riesgos a la Zona de Riesgo Baja o eliminarlo",IF(BE321="Extrema","Tratamiento: requieren de un tratamiento prioritario. Se deben implementar los controles orientados a reducir la posibilidad de ocurrencia del riesgo o disminuir el impacto de sus efectos y tomar las medidas de protección.",0)))</f>
        <v>Tratamiento: eliminarse o reducirse fácilmente con los controles establecidos en la entidad.</v>
      </c>
      <c r="BG321" s="65"/>
      <c r="BH321" s="65"/>
    </row>
    <row r="322" spans="2:60" ht="59.25" customHeight="1" x14ac:dyDescent="0.25">
      <c r="B322" s="87"/>
      <c r="C322" s="65"/>
      <c r="D322" s="65"/>
      <c r="E322" s="65"/>
      <c r="F322" s="65"/>
      <c r="G322" s="65"/>
      <c r="H322" s="65"/>
      <c r="I322" s="91"/>
      <c r="J322" s="93"/>
      <c r="K322" s="89"/>
      <c r="L322" s="96"/>
      <c r="M322" s="57"/>
      <c r="N322" s="65"/>
      <c r="O322" s="65"/>
      <c r="P322" s="65"/>
      <c r="Q322" s="65"/>
      <c r="R322" s="65"/>
      <c r="S322" s="65"/>
      <c r="T322" s="65"/>
      <c r="U322" s="65"/>
      <c r="V322" s="65"/>
      <c r="W322" s="65"/>
      <c r="X322" s="65"/>
      <c r="Y322" s="65"/>
      <c r="Z322" s="65"/>
      <c r="AA322" s="65"/>
      <c r="AB322" s="65"/>
      <c r="AC322" s="65"/>
      <c r="AD322" s="65"/>
      <c r="AE322" s="65"/>
      <c r="AF322" s="67"/>
      <c r="AG322" s="57"/>
      <c r="AH322" s="64"/>
      <c r="AI322" s="69"/>
      <c r="AJ322" s="63"/>
      <c r="AK322" s="37">
        <v>2</v>
      </c>
      <c r="AL322" s="38" t="s">
        <v>313</v>
      </c>
      <c r="AM322" s="39" t="s">
        <v>314</v>
      </c>
      <c r="AN322" s="39" t="s">
        <v>205</v>
      </c>
      <c r="AO322" s="39" t="s">
        <v>94</v>
      </c>
      <c r="AP322" s="35" t="s">
        <v>77</v>
      </c>
      <c r="AQ322" s="35" t="s">
        <v>77</v>
      </c>
      <c r="AR322" s="39" t="s">
        <v>80</v>
      </c>
      <c r="AS322" s="35" t="s">
        <v>77</v>
      </c>
      <c r="AT322" s="35" t="s">
        <v>77</v>
      </c>
      <c r="AU322" s="35" t="s">
        <v>77</v>
      </c>
      <c r="AV322" s="34" t="s">
        <v>77</v>
      </c>
      <c r="AW322" s="40">
        <f t="shared" si="65"/>
        <v>85</v>
      </c>
      <c r="AX322" s="50"/>
      <c r="AY322" s="53"/>
      <c r="AZ322" s="55"/>
      <c r="BA322" s="57"/>
      <c r="BB322" s="60"/>
      <c r="BC322" s="57"/>
      <c r="BD322" s="62"/>
      <c r="BE322" s="63"/>
      <c r="BF322" s="64"/>
      <c r="BG322" s="65"/>
      <c r="BH322" s="65"/>
    </row>
    <row r="323" spans="2:60" ht="53.25" customHeight="1" x14ac:dyDescent="0.25">
      <c r="B323" s="87"/>
      <c r="C323" s="65"/>
      <c r="D323" s="65"/>
      <c r="E323" s="65"/>
      <c r="F323" s="65"/>
      <c r="G323" s="65"/>
      <c r="H323" s="65"/>
      <c r="I323" s="91"/>
      <c r="J323" s="93"/>
      <c r="K323" s="89"/>
      <c r="L323" s="96"/>
      <c r="M323" s="57"/>
      <c r="N323" s="65"/>
      <c r="O323" s="65"/>
      <c r="P323" s="65"/>
      <c r="Q323" s="65"/>
      <c r="R323" s="65"/>
      <c r="S323" s="65"/>
      <c r="T323" s="65"/>
      <c r="U323" s="65"/>
      <c r="V323" s="65"/>
      <c r="W323" s="65"/>
      <c r="X323" s="65"/>
      <c r="Y323" s="65"/>
      <c r="Z323" s="65"/>
      <c r="AA323" s="65"/>
      <c r="AB323" s="65"/>
      <c r="AC323" s="65"/>
      <c r="AD323" s="65"/>
      <c r="AE323" s="65"/>
      <c r="AF323" s="67"/>
      <c r="AG323" s="57"/>
      <c r="AH323" s="64"/>
      <c r="AI323" s="69"/>
      <c r="AJ323" s="63"/>
      <c r="AK323" s="37">
        <v>3</v>
      </c>
      <c r="AL323" s="38" t="s">
        <v>307</v>
      </c>
      <c r="AM323" s="39" t="s">
        <v>312</v>
      </c>
      <c r="AN323" s="39" t="s">
        <v>205</v>
      </c>
      <c r="AO323" s="39" t="s">
        <v>114</v>
      </c>
      <c r="AP323" s="35" t="s">
        <v>77</v>
      </c>
      <c r="AQ323" s="35" t="s">
        <v>77</v>
      </c>
      <c r="AR323" s="39" t="s">
        <v>77</v>
      </c>
      <c r="AS323" s="35" t="s">
        <v>77</v>
      </c>
      <c r="AT323" s="35" t="s">
        <v>77</v>
      </c>
      <c r="AU323" s="35" t="s">
        <v>77</v>
      </c>
      <c r="AV323" s="34" t="s">
        <v>77</v>
      </c>
      <c r="AW323" s="40">
        <f t="shared" si="65"/>
        <v>100</v>
      </c>
      <c r="AX323" s="50"/>
      <c r="AY323" s="53"/>
      <c r="AZ323" s="55"/>
      <c r="BA323" s="57"/>
      <c r="BB323" s="60"/>
      <c r="BC323" s="57"/>
      <c r="BD323" s="62"/>
      <c r="BE323" s="63"/>
      <c r="BF323" s="64"/>
      <c r="BG323" s="65"/>
      <c r="BH323" s="65"/>
    </row>
    <row r="324" spans="2:60" ht="39.75" customHeight="1" x14ac:dyDescent="0.25">
      <c r="B324" s="87"/>
      <c r="C324" s="65"/>
      <c r="D324" s="65"/>
      <c r="E324" s="65"/>
      <c r="F324" s="65"/>
      <c r="G324" s="65"/>
      <c r="H324" s="65"/>
      <c r="I324" s="91"/>
      <c r="J324" s="93"/>
      <c r="K324" s="89"/>
      <c r="L324" s="96"/>
      <c r="M324" s="57"/>
      <c r="N324" s="65"/>
      <c r="O324" s="65"/>
      <c r="P324" s="65"/>
      <c r="Q324" s="65"/>
      <c r="R324" s="65"/>
      <c r="S324" s="65"/>
      <c r="T324" s="65"/>
      <c r="U324" s="65"/>
      <c r="V324" s="65"/>
      <c r="W324" s="65"/>
      <c r="X324" s="65"/>
      <c r="Y324" s="65"/>
      <c r="Z324" s="65"/>
      <c r="AA324" s="65"/>
      <c r="AB324" s="65"/>
      <c r="AC324" s="65"/>
      <c r="AD324" s="65"/>
      <c r="AE324" s="65"/>
      <c r="AF324" s="67"/>
      <c r="AG324" s="57"/>
      <c r="AH324" s="64"/>
      <c r="AI324" s="69"/>
      <c r="AJ324" s="63"/>
      <c r="AK324" s="37">
        <v>4</v>
      </c>
      <c r="AL324" s="38" t="s">
        <v>275</v>
      </c>
      <c r="AM324" s="39" t="s">
        <v>311</v>
      </c>
      <c r="AN324" s="39" t="s">
        <v>205</v>
      </c>
      <c r="AO324" s="39" t="s">
        <v>94</v>
      </c>
      <c r="AP324" s="35" t="s">
        <v>77</v>
      </c>
      <c r="AQ324" s="35" t="s">
        <v>77</v>
      </c>
      <c r="AR324" s="39" t="s">
        <v>77</v>
      </c>
      <c r="AS324" s="35" t="s">
        <v>77</v>
      </c>
      <c r="AT324" s="35" t="s">
        <v>77</v>
      </c>
      <c r="AU324" s="35" t="s">
        <v>77</v>
      </c>
      <c r="AV324" s="34" t="s">
        <v>77</v>
      </c>
      <c r="AW324" s="40">
        <f t="shared" si="65"/>
        <v>100</v>
      </c>
      <c r="AX324" s="50"/>
      <c r="AY324" s="53"/>
      <c r="AZ324" s="55"/>
      <c r="BA324" s="57"/>
      <c r="BB324" s="60"/>
      <c r="BC324" s="57"/>
      <c r="BD324" s="62"/>
      <c r="BE324" s="63"/>
      <c r="BF324" s="64"/>
      <c r="BG324" s="65"/>
      <c r="BH324" s="65"/>
    </row>
    <row r="325" spans="2:60" ht="52.5" customHeight="1" x14ac:dyDescent="0.25">
      <c r="B325" s="87"/>
      <c r="C325" s="65"/>
      <c r="D325" s="65"/>
      <c r="E325" s="65"/>
      <c r="F325" s="65"/>
      <c r="G325" s="65"/>
      <c r="H325" s="65"/>
      <c r="I325" s="91"/>
      <c r="J325" s="93"/>
      <c r="K325" s="89"/>
      <c r="L325" s="96"/>
      <c r="M325" s="57"/>
      <c r="N325" s="65"/>
      <c r="O325" s="65"/>
      <c r="P325" s="65"/>
      <c r="Q325" s="65"/>
      <c r="R325" s="65"/>
      <c r="S325" s="65"/>
      <c r="T325" s="65"/>
      <c r="U325" s="65"/>
      <c r="V325" s="65"/>
      <c r="W325" s="65"/>
      <c r="X325" s="65"/>
      <c r="Y325" s="65"/>
      <c r="Z325" s="65"/>
      <c r="AA325" s="65"/>
      <c r="AB325" s="65"/>
      <c r="AC325" s="65"/>
      <c r="AD325" s="65"/>
      <c r="AE325" s="65"/>
      <c r="AF325" s="67"/>
      <c r="AG325" s="57"/>
      <c r="AH325" s="64"/>
      <c r="AI325" s="69"/>
      <c r="AJ325" s="63"/>
      <c r="AK325" s="37">
        <v>5</v>
      </c>
      <c r="AL325" s="38" t="s">
        <v>308</v>
      </c>
      <c r="AM325" s="39" t="s">
        <v>311</v>
      </c>
      <c r="AN325" s="39" t="s">
        <v>205</v>
      </c>
      <c r="AO325" s="39" t="s">
        <v>94</v>
      </c>
      <c r="AP325" s="35" t="s">
        <v>77</v>
      </c>
      <c r="AQ325" s="35" t="s">
        <v>77</v>
      </c>
      <c r="AR325" s="39" t="s">
        <v>77</v>
      </c>
      <c r="AS325" s="35" t="s">
        <v>77</v>
      </c>
      <c r="AT325" s="35" t="s">
        <v>77</v>
      </c>
      <c r="AU325" s="35" t="s">
        <v>77</v>
      </c>
      <c r="AV325" s="34" t="s">
        <v>77</v>
      </c>
      <c r="AW325" s="40">
        <f t="shared" si="65"/>
        <v>100</v>
      </c>
      <c r="AX325" s="51"/>
      <c r="AY325" s="54"/>
      <c r="AZ325" s="55"/>
      <c r="BA325" s="57"/>
      <c r="BB325" s="60"/>
      <c r="BC325" s="57"/>
      <c r="BD325" s="62"/>
      <c r="BE325" s="63"/>
      <c r="BF325" s="64"/>
      <c r="BG325" s="65"/>
      <c r="BH325" s="65"/>
    </row>
    <row r="326" spans="2:60" ht="39.75" customHeight="1" x14ac:dyDescent="0.25">
      <c r="B326" s="87"/>
      <c r="C326" s="65"/>
      <c r="D326" s="65"/>
      <c r="E326" s="65"/>
      <c r="F326" s="65"/>
      <c r="G326" s="65"/>
      <c r="H326" s="65"/>
      <c r="I326" s="91"/>
      <c r="J326" s="93"/>
      <c r="K326" s="89"/>
      <c r="L326" s="96"/>
      <c r="M326" s="57"/>
      <c r="N326" s="65"/>
      <c r="O326" s="65"/>
      <c r="P326" s="65"/>
      <c r="Q326" s="65"/>
      <c r="R326" s="65"/>
      <c r="S326" s="65"/>
      <c r="T326" s="65"/>
      <c r="U326" s="65"/>
      <c r="V326" s="65"/>
      <c r="W326" s="65"/>
      <c r="X326" s="65"/>
      <c r="Y326" s="65"/>
      <c r="Z326" s="65"/>
      <c r="AA326" s="65"/>
      <c r="AB326" s="65"/>
      <c r="AC326" s="65"/>
      <c r="AD326" s="65"/>
      <c r="AE326" s="65"/>
      <c r="AF326" s="67"/>
      <c r="AG326" s="57"/>
      <c r="AH326" s="64"/>
      <c r="AI326" s="69"/>
      <c r="AJ326" s="63"/>
      <c r="AK326" s="37">
        <v>6</v>
      </c>
      <c r="AL326" s="38" t="s">
        <v>309</v>
      </c>
      <c r="AM326" s="39" t="s">
        <v>310</v>
      </c>
      <c r="AN326" s="39" t="s">
        <v>93</v>
      </c>
      <c r="AO326" s="39" t="s">
        <v>114</v>
      </c>
      <c r="AP326" s="35" t="s">
        <v>77</v>
      </c>
      <c r="AQ326" s="35" t="s">
        <v>77</v>
      </c>
      <c r="AR326" s="39" t="s">
        <v>77</v>
      </c>
      <c r="AS326" s="35" t="s">
        <v>77</v>
      </c>
      <c r="AT326" s="35" t="s">
        <v>77</v>
      </c>
      <c r="AU326" s="35" t="s">
        <v>77</v>
      </c>
      <c r="AV326" s="34" t="s">
        <v>77</v>
      </c>
      <c r="AW326" s="40">
        <f t="shared" si="65"/>
        <v>100</v>
      </c>
      <c r="AX326" s="49" t="s">
        <v>68</v>
      </c>
      <c r="AY326" s="52">
        <f t="shared" ref="AY326" si="71">IFERROR(SUMIF(AO321:AO330,"Preventivo",AW321:AW330)/COUNTIF(AO321:AO330,"Preventivo"),0)</f>
        <v>94</v>
      </c>
      <c r="AZ326" s="55"/>
      <c r="BA326" s="57"/>
      <c r="BB326" s="60"/>
      <c r="BC326" s="57"/>
      <c r="BD326" s="62"/>
      <c r="BE326" s="63"/>
      <c r="BF326" s="64"/>
      <c r="BG326" s="65"/>
      <c r="BH326" s="65"/>
    </row>
    <row r="327" spans="2:60" ht="39.75" customHeight="1" x14ac:dyDescent="0.25">
      <c r="B327" s="87"/>
      <c r="C327" s="65"/>
      <c r="D327" s="65"/>
      <c r="E327" s="65"/>
      <c r="F327" s="65"/>
      <c r="G327" s="65"/>
      <c r="H327" s="65"/>
      <c r="I327" s="91"/>
      <c r="J327" s="93"/>
      <c r="K327" s="89"/>
      <c r="L327" s="96"/>
      <c r="M327" s="57"/>
      <c r="N327" s="65"/>
      <c r="O327" s="65"/>
      <c r="P327" s="65"/>
      <c r="Q327" s="65"/>
      <c r="R327" s="65"/>
      <c r="S327" s="65"/>
      <c r="T327" s="65"/>
      <c r="U327" s="65"/>
      <c r="V327" s="65"/>
      <c r="W327" s="65"/>
      <c r="X327" s="65"/>
      <c r="Y327" s="65"/>
      <c r="Z327" s="65"/>
      <c r="AA327" s="65"/>
      <c r="AB327" s="65"/>
      <c r="AC327" s="65"/>
      <c r="AD327" s="65"/>
      <c r="AE327" s="65"/>
      <c r="AF327" s="67"/>
      <c r="AG327" s="57"/>
      <c r="AH327" s="64"/>
      <c r="AI327" s="69"/>
      <c r="AJ327" s="63"/>
      <c r="AK327" s="37">
        <v>7</v>
      </c>
      <c r="AL327" s="38" t="s">
        <v>315</v>
      </c>
      <c r="AM327" s="39" t="s">
        <v>316</v>
      </c>
      <c r="AN327" s="39" t="s">
        <v>205</v>
      </c>
      <c r="AO327" s="39" t="s">
        <v>94</v>
      </c>
      <c r="AP327" s="35" t="s">
        <v>77</v>
      </c>
      <c r="AQ327" s="35" t="s">
        <v>77</v>
      </c>
      <c r="AR327" s="39" t="s">
        <v>80</v>
      </c>
      <c r="AS327" s="35" t="s">
        <v>77</v>
      </c>
      <c r="AT327" s="35" t="s">
        <v>77</v>
      </c>
      <c r="AU327" s="35" t="s">
        <v>77</v>
      </c>
      <c r="AV327" s="34" t="s">
        <v>77</v>
      </c>
      <c r="AW327" s="40">
        <f t="shared" si="65"/>
        <v>85</v>
      </c>
      <c r="AX327" s="50"/>
      <c r="AY327" s="53"/>
      <c r="AZ327" s="55"/>
      <c r="BA327" s="57"/>
      <c r="BB327" s="60"/>
      <c r="BC327" s="57"/>
      <c r="BD327" s="62"/>
      <c r="BE327" s="63"/>
      <c r="BF327" s="64"/>
      <c r="BG327" s="65"/>
      <c r="BH327" s="65"/>
    </row>
    <row r="328" spans="2:60" ht="39.75" customHeight="1" x14ac:dyDescent="0.25">
      <c r="B328" s="87"/>
      <c r="C328" s="65"/>
      <c r="D328" s="65"/>
      <c r="E328" s="65"/>
      <c r="F328" s="65"/>
      <c r="G328" s="65"/>
      <c r="H328" s="65"/>
      <c r="I328" s="91"/>
      <c r="J328" s="93"/>
      <c r="K328" s="89"/>
      <c r="L328" s="96"/>
      <c r="M328" s="57"/>
      <c r="N328" s="65"/>
      <c r="O328" s="65"/>
      <c r="P328" s="65"/>
      <c r="Q328" s="65"/>
      <c r="R328" s="65"/>
      <c r="S328" s="65"/>
      <c r="T328" s="65"/>
      <c r="U328" s="65"/>
      <c r="V328" s="65"/>
      <c r="W328" s="65"/>
      <c r="X328" s="65"/>
      <c r="Y328" s="65"/>
      <c r="Z328" s="65"/>
      <c r="AA328" s="65"/>
      <c r="AB328" s="65"/>
      <c r="AC328" s="65"/>
      <c r="AD328" s="65"/>
      <c r="AE328" s="65"/>
      <c r="AF328" s="67"/>
      <c r="AG328" s="57"/>
      <c r="AH328" s="64"/>
      <c r="AI328" s="69"/>
      <c r="AJ328" s="63"/>
      <c r="AK328" s="37">
        <v>8</v>
      </c>
      <c r="AL328" s="38"/>
      <c r="AM328" s="39"/>
      <c r="AN328" s="39"/>
      <c r="AO328" s="39"/>
      <c r="AP328" s="39"/>
      <c r="AQ328" s="39"/>
      <c r="AR328" s="39"/>
      <c r="AS328" s="39"/>
      <c r="AT328" s="39"/>
      <c r="AU328" s="39"/>
      <c r="AV328" s="39"/>
      <c r="AW328" s="40">
        <f t="shared" si="65"/>
        <v>0</v>
      </c>
      <c r="AX328" s="50"/>
      <c r="AY328" s="53"/>
      <c r="AZ328" s="55"/>
      <c r="BA328" s="57"/>
      <c r="BB328" s="60"/>
      <c r="BC328" s="57"/>
      <c r="BD328" s="62"/>
      <c r="BE328" s="63"/>
      <c r="BF328" s="64"/>
      <c r="BG328" s="65"/>
      <c r="BH328" s="65"/>
    </row>
    <row r="329" spans="2:60" ht="39.75" customHeight="1" x14ac:dyDescent="0.25">
      <c r="B329" s="87"/>
      <c r="C329" s="65"/>
      <c r="D329" s="65"/>
      <c r="E329" s="65"/>
      <c r="F329" s="65"/>
      <c r="G329" s="65"/>
      <c r="H329" s="65"/>
      <c r="I329" s="91"/>
      <c r="J329" s="93"/>
      <c r="K329" s="89"/>
      <c r="L329" s="96"/>
      <c r="M329" s="57"/>
      <c r="N329" s="65"/>
      <c r="O329" s="65"/>
      <c r="P329" s="65"/>
      <c r="Q329" s="65"/>
      <c r="R329" s="65"/>
      <c r="S329" s="65"/>
      <c r="T329" s="65"/>
      <c r="U329" s="65"/>
      <c r="V329" s="65"/>
      <c r="W329" s="65"/>
      <c r="X329" s="65"/>
      <c r="Y329" s="65"/>
      <c r="Z329" s="65"/>
      <c r="AA329" s="65"/>
      <c r="AB329" s="65"/>
      <c r="AC329" s="65"/>
      <c r="AD329" s="65"/>
      <c r="AE329" s="65"/>
      <c r="AF329" s="67"/>
      <c r="AG329" s="57"/>
      <c r="AH329" s="64"/>
      <c r="AI329" s="69"/>
      <c r="AJ329" s="63"/>
      <c r="AK329" s="37">
        <v>9</v>
      </c>
      <c r="AL329" s="38"/>
      <c r="AM329" s="39"/>
      <c r="AN329" s="39"/>
      <c r="AO329" s="39"/>
      <c r="AP329" s="39"/>
      <c r="AQ329" s="39"/>
      <c r="AR329" s="39"/>
      <c r="AS329" s="39"/>
      <c r="AT329" s="39"/>
      <c r="AU329" s="39"/>
      <c r="AV329" s="39"/>
      <c r="AW329" s="40">
        <f t="shared" si="65"/>
        <v>0</v>
      </c>
      <c r="AX329" s="50"/>
      <c r="AY329" s="53"/>
      <c r="AZ329" s="55"/>
      <c r="BA329" s="57"/>
      <c r="BB329" s="60"/>
      <c r="BC329" s="57"/>
      <c r="BD329" s="62"/>
      <c r="BE329" s="63"/>
      <c r="BF329" s="64"/>
      <c r="BG329" s="65"/>
      <c r="BH329" s="65"/>
    </row>
    <row r="330" spans="2:60" ht="39.75" customHeight="1" x14ac:dyDescent="0.25">
      <c r="B330" s="87"/>
      <c r="C330" s="65"/>
      <c r="D330" s="65"/>
      <c r="E330" s="65"/>
      <c r="F330" s="65"/>
      <c r="G330" s="65"/>
      <c r="H330" s="65"/>
      <c r="I330" s="91"/>
      <c r="J330" s="94"/>
      <c r="K330" s="90"/>
      <c r="L330" s="97"/>
      <c r="M330" s="58"/>
      <c r="N330" s="65"/>
      <c r="O330" s="65"/>
      <c r="P330" s="65"/>
      <c r="Q330" s="65"/>
      <c r="R330" s="65"/>
      <c r="S330" s="65"/>
      <c r="T330" s="65"/>
      <c r="U330" s="65"/>
      <c r="V330" s="65"/>
      <c r="W330" s="65"/>
      <c r="X330" s="65"/>
      <c r="Y330" s="65"/>
      <c r="Z330" s="65"/>
      <c r="AA330" s="65"/>
      <c r="AB330" s="65"/>
      <c r="AC330" s="65"/>
      <c r="AD330" s="65"/>
      <c r="AE330" s="65"/>
      <c r="AF330" s="68"/>
      <c r="AG330" s="58"/>
      <c r="AH330" s="64"/>
      <c r="AI330" s="69"/>
      <c r="AJ330" s="63"/>
      <c r="AK330" s="44">
        <v>10</v>
      </c>
      <c r="AL330" s="41"/>
      <c r="AM330" s="42"/>
      <c r="AN330" s="42"/>
      <c r="AO330" s="42"/>
      <c r="AP330" s="42"/>
      <c r="AQ330" s="42"/>
      <c r="AR330" s="42"/>
      <c r="AS330" s="42"/>
      <c r="AT330" s="42"/>
      <c r="AU330" s="42"/>
      <c r="AV330" s="42"/>
      <c r="AW330" s="43">
        <f t="shared" si="65"/>
        <v>0</v>
      </c>
      <c r="AX330" s="51"/>
      <c r="AY330" s="54"/>
      <c r="AZ330" s="55"/>
      <c r="BA330" s="58"/>
      <c r="BB330" s="61"/>
      <c r="BC330" s="58"/>
      <c r="BD330" s="62"/>
      <c r="BE330" s="63"/>
      <c r="BF330" s="64"/>
      <c r="BG330" s="65"/>
      <c r="BH330" s="65"/>
    </row>
    <row r="331" spans="2:60" ht="15" customHeight="1" x14ac:dyDescent="0.25">
      <c r="B331" s="102"/>
      <c r="C331" s="65"/>
      <c r="D331" s="65"/>
      <c r="E331" s="65"/>
      <c r="F331" s="65"/>
      <c r="G331" s="65"/>
      <c r="H331" s="65"/>
      <c r="I331" s="91" t="str">
        <f>IF(AND((E331="SI"),(F331="SI"),(G331="SI"),(H331="SI")),"Si es Riesgo de Corrupción","No es Riesgo de Corrupción")</f>
        <v>No es Riesgo de Corrupción</v>
      </c>
      <c r="J331" s="92"/>
      <c r="K331" s="88"/>
      <c r="L331" s="95"/>
      <c r="M331" s="56" t="str">
        <f>IF(L331=1,"Rara vez
No se ha presentado en los últimos 5 años",IF(L331=2,"Improbable
Se presentó una vez en los últimos 5 años",IF(L331=3,"Posible
Se presentó una vez en los últimos 2 años",IF(L331=4,"Probable
Se presento una vez en el último año",IF(L331=5,"Casi seguro
Se ha presentado más de una vez al año","← 
Definir el nivel de probabilidad")))))</f>
        <v>← 
Definir el nivel de probabilidad</v>
      </c>
      <c r="N331" s="65"/>
      <c r="O331" s="65"/>
      <c r="P331" s="65"/>
      <c r="Q331" s="65"/>
      <c r="R331" s="65"/>
      <c r="S331" s="65"/>
      <c r="T331" s="65"/>
      <c r="U331" s="65"/>
      <c r="V331" s="65"/>
      <c r="W331" s="65"/>
      <c r="X331" s="65"/>
      <c r="Y331" s="65"/>
      <c r="Z331" s="65"/>
      <c r="AA331" s="65"/>
      <c r="AB331" s="65"/>
      <c r="AC331" s="65"/>
      <c r="AD331" s="65"/>
      <c r="AE331" s="65"/>
      <c r="AF331" s="66">
        <f>COUNTIF(N331:AE340,"SI")</f>
        <v>0</v>
      </c>
      <c r="AG331" s="56" t="str">
        <f>IF(AF331&lt;=5,"Moderado",IF(AND(AF331&gt;5,AF331&lt;=11),"Mayor",IF(AF331&gt;11,"Catastrófico","Responder las preguntas que se encuentran en los numerales del 1 al 18")))</f>
        <v>Moderado</v>
      </c>
      <c r="AH331" s="64">
        <f>IF(AG331="Moderado",5,IF(AG331="Mayor",10,IF(AG331="Catastrófico",20,"Responder las preguntas que se encuentran en los numerales del 1 al 18")))</f>
        <v>5</v>
      </c>
      <c r="AI331" s="69">
        <f>AH331*L331</f>
        <v>0</v>
      </c>
      <c r="AJ331" s="63" t="str">
        <f>IF(AI331&lt;=10,"Baja",IF(AND(AI331&gt;10,AI331&lt;=25),"Moderada",IF(AND(AI331&gt;25,AI331&lt;=50),"Alta",IF(AI331&gt;50,"Extrema",""))))</f>
        <v>Baja</v>
      </c>
      <c r="AK331" s="32">
        <v>1</v>
      </c>
      <c r="AL331" s="33"/>
      <c r="AM331" s="34" t="s">
        <v>222</v>
      </c>
      <c r="AN331" s="34" t="s">
        <v>205</v>
      </c>
      <c r="AO331" s="34" t="s">
        <v>94</v>
      </c>
      <c r="AP331" s="35" t="s">
        <v>80</v>
      </c>
      <c r="AQ331" s="35" t="s">
        <v>77</v>
      </c>
      <c r="AR331" s="35" t="s">
        <v>80</v>
      </c>
      <c r="AS331" s="35" t="s">
        <v>77</v>
      </c>
      <c r="AT331" s="35" t="s">
        <v>77</v>
      </c>
      <c r="AU331" s="35" t="s">
        <v>77</v>
      </c>
      <c r="AV331" s="34" t="s">
        <v>77</v>
      </c>
      <c r="AW331" s="36">
        <f t="shared" si="65"/>
        <v>70</v>
      </c>
      <c r="AX331" s="49" t="s">
        <v>69</v>
      </c>
      <c r="AY331" s="52">
        <f t="shared" ref="AY331" si="72">IFERROR(((SUMIF(AO331:AO340,"Correctivo",AW331:AW340))+(SUMIF(AO331:AO340,"Detectivo",AW331:AW340)))/(COUNTIF(AO331:AO340,"Correctivo")+COUNTIF(AO331:AO340,"Detectivo")),0)</f>
        <v>0</v>
      </c>
      <c r="AZ331" s="55">
        <f>IF(AY336&lt;=50,L331,IF(AND(AY336&gt;50,AY336&lt;=75,L331&gt;1),L331-1,IF(AND(AY336&gt;75,L331&gt;2),L331-2,IF(AND(AY336&gt;75,L331=2),L331-1,1))))</f>
        <v>1</v>
      </c>
      <c r="BA331" s="56" t="str">
        <f>IF(AZ331=1,"Rara vez
No se ha presentado en los últimos 5 años",IF(AZ331=2,"Improbable
Se presentó una vez en los últimos 5 años",IF(AZ331=3,"Posible
Se presentó una vez en los últimos 2 años",IF(AZ331=4,"Probable
Se presento una vez en el último año",IF(AZ331=5,"Casi seguro
Se ha presentado más de una vez al año","← 
Definir el nivel de probabilidad")))))</f>
        <v>Rara vez
No se ha presentado en los últimos 5 años</v>
      </c>
      <c r="BB331" s="59">
        <f>IF(AY331&lt;=50,AH331,IF(AND(AY331&lt;=75,AH331=10),AH331-5,IF(AND(AY331&lt;=75,AH331=20),AH331-10,IF(AND(AY331&lt;=100,AH331=20),AH331-15,IF(AND(AY331&lt;=100,AH331=10),AH331-5,5)))))</f>
        <v>5</v>
      </c>
      <c r="BC331" s="56" t="str">
        <f>IF(BB331&lt;=5,"Moderado",IF(AND(BB331&gt;5,BB331&lt;=11),"Mayor",IF(BB331&gt;11,"Catastrófico","Responder las preguntas que se encuentran en los numerales del 1 al 18")))</f>
        <v>Moderado</v>
      </c>
      <c r="BD331" s="62">
        <f>BB331*AZ331</f>
        <v>5</v>
      </c>
      <c r="BE331" s="63" t="str">
        <f>IF(BD331&lt;=10,"Baja",IF(AND(BD331&gt;10,BD331&lt;=25),"Moderada",IF(AND(BD331&gt;25,BD331&lt;=50),"Alta",IF(BD331&gt;50,"Extrema",""))))</f>
        <v>Baja</v>
      </c>
      <c r="BF331" s="64" t="str">
        <f>IF(BE331="Baja","Tratamiento: eliminarse o reducirse fácilmente con los controles establecidos en la entidad.",IF(OR(BE331="Moderada",BE331="Alta"),"Tratamiento: llevar los riesgos a la Zona de Riesgo Baja o eliminarlo",IF(BE331="Extrema","Tratamiento: requieren de un tratamiento prioritario. Se deben implementar los controles orientados a reducir la posibilidad de ocurrencia del riesgo o disminuir el impacto de sus efectos y tomar las medidas de protección.",0)))</f>
        <v>Tratamiento: eliminarse o reducirse fácilmente con los controles establecidos en la entidad.</v>
      </c>
      <c r="BG331" s="65"/>
      <c r="BH331" s="65"/>
    </row>
    <row r="332" spans="2:60" ht="15" customHeight="1" x14ac:dyDescent="0.25">
      <c r="B332" s="102"/>
      <c r="C332" s="65"/>
      <c r="D332" s="65"/>
      <c r="E332" s="65"/>
      <c r="F332" s="65"/>
      <c r="G332" s="65"/>
      <c r="H332" s="65"/>
      <c r="I332" s="91"/>
      <c r="J332" s="93"/>
      <c r="K332" s="89"/>
      <c r="L332" s="96"/>
      <c r="M332" s="57"/>
      <c r="N332" s="65"/>
      <c r="O332" s="65"/>
      <c r="P332" s="65"/>
      <c r="Q332" s="65"/>
      <c r="R332" s="65"/>
      <c r="S332" s="65"/>
      <c r="T332" s="65"/>
      <c r="U332" s="65"/>
      <c r="V332" s="65"/>
      <c r="W332" s="65"/>
      <c r="X332" s="65"/>
      <c r="Y332" s="65"/>
      <c r="Z332" s="65"/>
      <c r="AA332" s="65"/>
      <c r="AB332" s="65"/>
      <c r="AC332" s="65"/>
      <c r="AD332" s="65"/>
      <c r="AE332" s="65"/>
      <c r="AF332" s="67"/>
      <c r="AG332" s="57"/>
      <c r="AH332" s="64"/>
      <c r="AI332" s="69"/>
      <c r="AJ332" s="63"/>
      <c r="AK332" s="37">
        <v>2</v>
      </c>
      <c r="AL332" s="38"/>
      <c r="AM332" s="39"/>
      <c r="AN332" s="39"/>
      <c r="AO332" s="39"/>
      <c r="AP332" s="39"/>
      <c r="AQ332" s="39"/>
      <c r="AR332" s="39"/>
      <c r="AS332" s="39"/>
      <c r="AT332" s="39"/>
      <c r="AU332" s="39"/>
      <c r="AV332" s="39"/>
      <c r="AW332" s="40">
        <f t="shared" si="65"/>
        <v>0</v>
      </c>
      <c r="AX332" s="50"/>
      <c r="AY332" s="53"/>
      <c r="AZ332" s="55"/>
      <c r="BA332" s="57"/>
      <c r="BB332" s="60"/>
      <c r="BC332" s="57"/>
      <c r="BD332" s="62"/>
      <c r="BE332" s="63"/>
      <c r="BF332" s="64"/>
      <c r="BG332" s="65"/>
      <c r="BH332" s="65"/>
    </row>
    <row r="333" spans="2:60" ht="15" customHeight="1" x14ac:dyDescent="0.25">
      <c r="B333" s="102"/>
      <c r="C333" s="65"/>
      <c r="D333" s="65"/>
      <c r="E333" s="65"/>
      <c r="F333" s="65"/>
      <c r="G333" s="65"/>
      <c r="H333" s="65"/>
      <c r="I333" s="91"/>
      <c r="J333" s="93"/>
      <c r="K333" s="89"/>
      <c r="L333" s="96"/>
      <c r="M333" s="57"/>
      <c r="N333" s="65"/>
      <c r="O333" s="65"/>
      <c r="P333" s="65"/>
      <c r="Q333" s="65"/>
      <c r="R333" s="65"/>
      <c r="S333" s="65"/>
      <c r="T333" s="65"/>
      <c r="U333" s="65"/>
      <c r="V333" s="65"/>
      <c r="W333" s="65"/>
      <c r="X333" s="65"/>
      <c r="Y333" s="65"/>
      <c r="Z333" s="65"/>
      <c r="AA333" s="65"/>
      <c r="AB333" s="65"/>
      <c r="AC333" s="65"/>
      <c r="AD333" s="65"/>
      <c r="AE333" s="65"/>
      <c r="AF333" s="67"/>
      <c r="AG333" s="57"/>
      <c r="AH333" s="64"/>
      <c r="AI333" s="69"/>
      <c r="AJ333" s="63"/>
      <c r="AK333" s="37">
        <v>3</v>
      </c>
      <c r="AL333" s="38"/>
      <c r="AM333" s="39"/>
      <c r="AN333" s="39"/>
      <c r="AO333" s="39"/>
      <c r="AP333" s="39"/>
      <c r="AQ333" s="39"/>
      <c r="AR333" s="39"/>
      <c r="AS333" s="39"/>
      <c r="AT333" s="39"/>
      <c r="AU333" s="39"/>
      <c r="AV333" s="39"/>
      <c r="AW333" s="40">
        <f t="shared" si="65"/>
        <v>0</v>
      </c>
      <c r="AX333" s="50"/>
      <c r="AY333" s="53"/>
      <c r="AZ333" s="55"/>
      <c r="BA333" s="57"/>
      <c r="BB333" s="60"/>
      <c r="BC333" s="57"/>
      <c r="BD333" s="62"/>
      <c r="BE333" s="63"/>
      <c r="BF333" s="64"/>
      <c r="BG333" s="65"/>
      <c r="BH333" s="65"/>
    </row>
    <row r="334" spans="2:60" ht="15" customHeight="1" x14ac:dyDescent="0.25">
      <c r="B334" s="102"/>
      <c r="C334" s="65"/>
      <c r="D334" s="65"/>
      <c r="E334" s="65"/>
      <c r="F334" s="65"/>
      <c r="G334" s="65"/>
      <c r="H334" s="65"/>
      <c r="I334" s="91"/>
      <c r="J334" s="93"/>
      <c r="K334" s="89"/>
      <c r="L334" s="96"/>
      <c r="M334" s="57"/>
      <c r="N334" s="65"/>
      <c r="O334" s="65"/>
      <c r="P334" s="65"/>
      <c r="Q334" s="65"/>
      <c r="R334" s="65"/>
      <c r="S334" s="65"/>
      <c r="T334" s="65"/>
      <c r="U334" s="65"/>
      <c r="V334" s="65"/>
      <c r="W334" s="65"/>
      <c r="X334" s="65"/>
      <c r="Y334" s="65"/>
      <c r="Z334" s="65"/>
      <c r="AA334" s="65"/>
      <c r="AB334" s="65"/>
      <c r="AC334" s="65"/>
      <c r="AD334" s="65"/>
      <c r="AE334" s="65"/>
      <c r="AF334" s="67"/>
      <c r="AG334" s="57"/>
      <c r="AH334" s="64"/>
      <c r="AI334" s="69"/>
      <c r="AJ334" s="63"/>
      <c r="AK334" s="37">
        <v>4</v>
      </c>
      <c r="AL334" s="38"/>
      <c r="AM334" s="39"/>
      <c r="AN334" s="39"/>
      <c r="AO334" s="39"/>
      <c r="AP334" s="39"/>
      <c r="AQ334" s="39"/>
      <c r="AR334" s="39"/>
      <c r="AS334" s="39"/>
      <c r="AT334" s="39"/>
      <c r="AU334" s="39"/>
      <c r="AV334" s="39"/>
      <c r="AW334" s="40">
        <f t="shared" si="65"/>
        <v>0</v>
      </c>
      <c r="AX334" s="50"/>
      <c r="AY334" s="53"/>
      <c r="AZ334" s="55"/>
      <c r="BA334" s="57"/>
      <c r="BB334" s="60"/>
      <c r="BC334" s="57"/>
      <c r="BD334" s="62"/>
      <c r="BE334" s="63"/>
      <c r="BF334" s="64"/>
      <c r="BG334" s="65"/>
      <c r="BH334" s="65"/>
    </row>
    <row r="335" spans="2:60" ht="15" customHeight="1" x14ac:dyDescent="0.25">
      <c r="B335" s="102"/>
      <c r="C335" s="65"/>
      <c r="D335" s="65"/>
      <c r="E335" s="65"/>
      <c r="F335" s="65"/>
      <c r="G335" s="65"/>
      <c r="H335" s="65"/>
      <c r="I335" s="91"/>
      <c r="J335" s="93"/>
      <c r="K335" s="89"/>
      <c r="L335" s="96"/>
      <c r="M335" s="57"/>
      <c r="N335" s="65"/>
      <c r="O335" s="65"/>
      <c r="P335" s="65"/>
      <c r="Q335" s="65"/>
      <c r="R335" s="65"/>
      <c r="S335" s="65"/>
      <c r="T335" s="65"/>
      <c r="U335" s="65"/>
      <c r="V335" s="65"/>
      <c r="W335" s="65"/>
      <c r="X335" s="65"/>
      <c r="Y335" s="65"/>
      <c r="Z335" s="65"/>
      <c r="AA335" s="65"/>
      <c r="AB335" s="65"/>
      <c r="AC335" s="65"/>
      <c r="AD335" s="65"/>
      <c r="AE335" s="65"/>
      <c r="AF335" s="67"/>
      <c r="AG335" s="57"/>
      <c r="AH335" s="64"/>
      <c r="AI335" s="69"/>
      <c r="AJ335" s="63"/>
      <c r="AK335" s="37">
        <v>5</v>
      </c>
      <c r="AL335" s="38"/>
      <c r="AM335" s="39"/>
      <c r="AN335" s="39"/>
      <c r="AO335" s="39"/>
      <c r="AP335" s="39"/>
      <c r="AQ335" s="39"/>
      <c r="AR335" s="39"/>
      <c r="AS335" s="39"/>
      <c r="AT335" s="39"/>
      <c r="AU335" s="39"/>
      <c r="AV335" s="39"/>
      <c r="AW335" s="40">
        <f t="shared" si="65"/>
        <v>0</v>
      </c>
      <c r="AX335" s="51"/>
      <c r="AY335" s="54"/>
      <c r="AZ335" s="55"/>
      <c r="BA335" s="57"/>
      <c r="BB335" s="60"/>
      <c r="BC335" s="57"/>
      <c r="BD335" s="62"/>
      <c r="BE335" s="63"/>
      <c r="BF335" s="64"/>
      <c r="BG335" s="65"/>
      <c r="BH335" s="65"/>
    </row>
    <row r="336" spans="2:60" ht="15" customHeight="1" x14ac:dyDescent="0.25">
      <c r="B336" s="102"/>
      <c r="C336" s="65"/>
      <c r="D336" s="65"/>
      <c r="E336" s="65"/>
      <c r="F336" s="65"/>
      <c r="G336" s="65"/>
      <c r="H336" s="65"/>
      <c r="I336" s="91"/>
      <c r="J336" s="93"/>
      <c r="K336" s="89"/>
      <c r="L336" s="96"/>
      <c r="M336" s="57"/>
      <c r="N336" s="65"/>
      <c r="O336" s="65"/>
      <c r="P336" s="65"/>
      <c r="Q336" s="65"/>
      <c r="R336" s="65"/>
      <c r="S336" s="65"/>
      <c r="T336" s="65"/>
      <c r="U336" s="65"/>
      <c r="V336" s="65"/>
      <c r="W336" s="65"/>
      <c r="X336" s="65"/>
      <c r="Y336" s="65"/>
      <c r="Z336" s="65"/>
      <c r="AA336" s="65"/>
      <c r="AB336" s="65"/>
      <c r="AC336" s="65"/>
      <c r="AD336" s="65"/>
      <c r="AE336" s="65"/>
      <c r="AF336" s="67"/>
      <c r="AG336" s="57"/>
      <c r="AH336" s="64"/>
      <c r="AI336" s="69"/>
      <c r="AJ336" s="63"/>
      <c r="AK336" s="37">
        <v>6</v>
      </c>
      <c r="AL336" s="38"/>
      <c r="AM336" s="39"/>
      <c r="AN336" s="39"/>
      <c r="AO336" s="39"/>
      <c r="AP336" s="39"/>
      <c r="AQ336" s="39"/>
      <c r="AR336" s="39"/>
      <c r="AS336" s="39"/>
      <c r="AT336" s="39"/>
      <c r="AU336" s="39"/>
      <c r="AV336" s="39"/>
      <c r="AW336" s="40">
        <f t="shared" si="65"/>
        <v>0</v>
      </c>
      <c r="AX336" s="49" t="s">
        <v>68</v>
      </c>
      <c r="AY336" s="52">
        <f t="shared" ref="AY336" si="73">IFERROR(SUMIF(AO331:AO340,"Preventivo",AW331:AW340)/COUNTIF(AO331:AO340,"Preventivo"),0)</f>
        <v>70</v>
      </c>
      <c r="AZ336" s="55"/>
      <c r="BA336" s="57"/>
      <c r="BB336" s="60"/>
      <c r="BC336" s="57"/>
      <c r="BD336" s="62"/>
      <c r="BE336" s="63"/>
      <c r="BF336" s="64"/>
      <c r="BG336" s="65"/>
      <c r="BH336" s="65"/>
    </row>
    <row r="337" spans="2:60" ht="15" customHeight="1" x14ac:dyDescent="0.25">
      <c r="B337" s="102"/>
      <c r="C337" s="65"/>
      <c r="D337" s="65"/>
      <c r="E337" s="65"/>
      <c r="F337" s="65"/>
      <c r="G337" s="65"/>
      <c r="H337" s="65"/>
      <c r="I337" s="91"/>
      <c r="J337" s="93"/>
      <c r="K337" s="89"/>
      <c r="L337" s="96"/>
      <c r="M337" s="57"/>
      <c r="N337" s="65"/>
      <c r="O337" s="65"/>
      <c r="P337" s="65"/>
      <c r="Q337" s="65"/>
      <c r="R337" s="65"/>
      <c r="S337" s="65"/>
      <c r="T337" s="65"/>
      <c r="U337" s="65"/>
      <c r="V337" s="65"/>
      <c r="W337" s="65"/>
      <c r="X337" s="65"/>
      <c r="Y337" s="65"/>
      <c r="Z337" s="65"/>
      <c r="AA337" s="65"/>
      <c r="AB337" s="65"/>
      <c r="AC337" s="65"/>
      <c r="AD337" s="65"/>
      <c r="AE337" s="65"/>
      <c r="AF337" s="67"/>
      <c r="AG337" s="57"/>
      <c r="AH337" s="64"/>
      <c r="AI337" s="69"/>
      <c r="AJ337" s="63"/>
      <c r="AK337" s="37">
        <v>7</v>
      </c>
      <c r="AL337" s="38"/>
      <c r="AM337" s="39"/>
      <c r="AN337" s="39"/>
      <c r="AO337" s="39"/>
      <c r="AP337" s="39"/>
      <c r="AQ337" s="39"/>
      <c r="AR337" s="39"/>
      <c r="AS337" s="39"/>
      <c r="AT337" s="39"/>
      <c r="AU337" s="39"/>
      <c r="AV337" s="39"/>
      <c r="AW337" s="40">
        <f t="shared" si="65"/>
        <v>0</v>
      </c>
      <c r="AX337" s="50"/>
      <c r="AY337" s="53"/>
      <c r="AZ337" s="55"/>
      <c r="BA337" s="57"/>
      <c r="BB337" s="60"/>
      <c r="BC337" s="57"/>
      <c r="BD337" s="62"/>
      <c r="BE337" s="63"/>
      <c r="BF337" s="64"/>
      <c r="BG337" s="65"/>
      <c r="BH337" s="65"/>
    </row>
    <row r="338" spans="2:60" ht="15" customHeight="1" x14ac:dyDescent="0.25">
      <c r="B338" s="102"/>
      <c r="C338" s="65"/>
      <c r="D338" s="65"/>
      <c r="E338" s="65"/>
      <c r="F338" s="65"/>
      <c r="G338" s="65"/>
      <c r="H338" s="65"/>
      <c r="I338" s="91"/>
      <c r="J338" s="93"/>
      <c r="K338" s="89"/>
      <c r="L338" s="96"/>
      <c r="M338" s="57"/>
      <c r="N338" s="65"/>
      <c r="O338" s="65"/>
      <c r="P338" s="65"/>
      <c r="Q338" s="65"/>
      <c r="R338" s="65"/>
      <c r="S338" s="65"/>
      <c r="T338" s="65"/>
      <c r="U338" s="65"/>
      <c r="V338" s="65"/>
      <c r="W338" s="65"/>
      <c r="X338" s="65"/>
      <c r="Y338" s="65"/>
      <c r="Z338" s="65"/>
      <c r="AA338" s="65"/>
      <c r="AB338" s="65"/>
      <c r="AC338" s="65"/>
      <c r="AD338" s="65"/>
      <c r="AE338" s="65"/>
      <c r="AF338" s="67"/>
      <c r="AG338" s="57"/>
      <c r="AH338" s="64"/>
      <c r="AI338" s="69"/>
      <c r="AJ338" s="63"/>
      <c r="AK338" s="37">
        <v>8</v>
      </c>
      <c r="AL338" s="38"/>
      <c r="AM338" s="39"/>
      <c r="AN338" s="39"/>
      <c r="AO338" s="39"/>
      <c r="AP338" s="39"/>
      <c r="AQ338" s="39"/>
      <c r="AR338" s="39"/>
      <c r="AS338" s="39"/>
      <c r="AT338" s="39"/>
      <c r="AU338" s="39"/>
      <c r="AV338" s="39"/>
      <c r="AW338" s="40">
        <f t="shared" si="65"/>
        <v>0</v>
      </c>
      <c r="AX338" s="50"/>
      <c r="AY338" s="53"/>
      <c r="AZ338" s="55"/>
      <c r="BA338" s="57"/>
      <c r="BB338" s="60"/>
      <c r="BC338" s="57"/>
      <c r="BD338" s="62"/>
      <c r="BE338" s="63"/>
      <c r="BF338" s="64"/>
      <c r="BG338" s="65"/>
      <c r="BH338" s="65"/>
    </row>
    <row r="339" spans="2:60" ht="15" customHeight="1" x14ac:dyDescent="0.25">
      <c r="B339" s="102"/>
      <c r="C339" s="65"/>
      <c r="D339" s="65"/>
      <c r="E339" s="65"/>
      <c r="F339" s="65"/>
      <c r="G339" s="65"/>
      <c r="H339" s="65"/>
      <c r="I339" s="91"/>
      <c r="J339" s="93"/>
      <c r="K339" s="89"/>
      <c r="L339" s="96"/>
      <c r="M339" s="57"/>
      <c r="N339" s="65"/>
      <c r="O339" s="65"/>
      <c r="P339" s="65"/>
      <c r="Q339" s="65"/>
      <c r="R339" s="65"/>
      <c r="S339" s="65"/>
      <c r="T339" s="65"/>
      <c r="U339" s="65"/>
      <c r="V339" s="65"/>
      <c r="W339" s="65"/>
      <c r="X339" s="65"/>
      <c r="Y339" s="65"/>
      <c r="Z339" s="65"/>
      <c r="AA339" s="65"/>
      <c r="AB339" s="65"/>
      <c r="AC339" s="65"/>
      <c r="AD339" s="65"/>
      <c r="AE339" s="65"/>
      <c r="AF339" s="67"/>
      <c r="AG339" s="57"/>
      <c r="AH339" s="64"/>
      <c r="AI339" s="69"/>
      <c r="AJ339" s="63"/>
      <c r="AK339" s="37">
        <v>9</v>
      </c>
      <c r="AL339" s="38"/>
      <c r="AM339" s="39"/>
      <c r="AN339" s="39"/>
      <c r="AO339" s="39"/>
      <c r="AP339" s="39"/>
      <c r="AQ339" s="39"/>
      <c r="AR339" s="39"/>
      <c r="AS339" s="39"/>
      <c r="AT339" s="39"/>
      <c r="AU339" s="39"/>
      <c r="AV339" s="39"/>
      <c r="AW339" s="40">
        <f t="shared" si="65"/>
        <v>0</v>
      </c>
      <c r="AX339" s="50"/>
      <c r="AY339" s="53"/>
      <c r="AZ339" s="55"/>
      <c r="BA339" s="57"/>
      <c r="BB339" s="60"/>
      <c r="BC339" s="57"/>
      <c r="BD339" s="62"/>
      <c r="BE339" s="63"/>
      <c r="BF339" s="64"/>
      <c r="BG339" s="65"/>
      <c r="BH339" s="65"/>
    </row>
    <row r="340" spans="2:60" ht="13.5" customHeight="1" x14ac:dyDescent="0.25">
      <c r="B340" s="102"/>
      <c r="C340" s="65"/>
      <c r="D340" s="65"/>
      <c r="E340" s="65"/>
      <c r="F340" s="65"/>
      <c r="G340" s="65"/>
      <c r="H340" s="65"/>
      <c r="I340" s="91"/>
      <c r="J340" s="94"/>
      <c r="K340" s="90"/>
      <c r="L340" s="97"/>
      <c r="M340" s="58"/>
      <c r="N340" s="65"/>
      <c r="O340" s="65"/>
      <c r="P340" s="65"/>
      <c r="Q340" s="65"/>
      <c r="R340" s="65"/>
      <c r="S340" s="65"/>
      <c r="T340" s="65"/>
      <c r="U340" s="65"/>
      <c r="V340" s="65"/>
      <c r="W340" s="65"/>
      <c r="X340" s="65"/>
      <c r="Y340" s="65"/>
      <c r="Z340" s="65"/>
      <c r="AA340" s="65"/>
      <c r="AB340" s="65"/>
      <c r="AC340" s="65"/>
      <c r="AD340" s="65"/>
      <c r="AE340" s="65"/>
      <c r="AF340" s="68"/>
      <c r="AG340" s="58"/>
      <c r="AH340" s="64"/>
      <c r="AI340" s="69"/>
      <c r="AJ340" s="63"/>
      <c r="AK340" s="44">
        <v>10</v>
      </c>
      <c r="AL340" s="41"/>
      <c r="AM340" s="42"/>
      <c r="AN340" s="42"/>
      <c r="AO340" s="42"/>
      <c r="AP340" s="42"/>
      <c r="AQ340" s="42"/>
      <c r="AR340" s="42"/>
      <c r="AS340" s="42"/>
      <c r="AT340" s="42"/>
      <c r="AU340" s="42"/>
      <c r="AV340" s="42"/>
      <c r="AW340" s="43">
        <f t="shared" si="65"/>
        <v>0</v>
      </c>
      <c r="AX340" s="51"/>
      <c r="AY340" s="54"/>
      <c r="AZ340" s="55"/>
      <c r="BA340" s="58"/>
      <c r="BB340" s="61"/>
      <c r="BC340" s="58"/>
      <c r="BD340" s="62"/>
      <c r="BE340" s="63"/>
      <c r="BF340" s="64"/>
      <c r="BG340" s="65"/>
      <c r="BH340" s="65"/>
    </row>
    <row r="341" spans="2:60" ht="15" customHeight="1" x14ac:dyDescent="0.25">
      <c r="B341" s="102"/>
      <c r="C341" s="65"/>
      <c r="D341" s="65"/>
      <c r="E341" s="65"/>
      <c r="F341" s="65"/>
      <c r="G341" s="65"/>
      <c r="H341" s="65"/>
      <c r="I341" s="91" t="str">
        <f>IF(AND((E341="SI"),(F341="SI"),(G341="SI"),(H341="SI")),"Si es Riesgo de Corrupción","No es Riesgo de Corrupción")</f>
        <v>No es Riesgo de Corrupción</v>
      </c>
      <c r="J341" s="92"/>
      <c r="K341" s="88"/>
      <c r="L341" s="95"/>
      <c r="M341" s="56" t="str">
        <f>IF(L341=1,"Rara vez
No se ha presentado en los últimos 5 años",IF(L341=2,"Improbable
Se presentó una vez en los últimos 5 años",IF(L341=3,"Posible
Se presentó una vez en los últimos 2 años",IF(L341=4,"Probable
Se presento una vez en el último año",IF(L341=5,"Casi seguro
Se ha presentado más de una vez al año","← 
Definir el nivel de probabilidad")))))</f>
        <v>← 
Definir el nivel de probabilidad</v>
      </c>
      <c r="N341" s="65"/>
      <c r="O341" s="65"/>
      <c r="P341" s="65"/>
      <c r="Q341" s="65"/>
      <c r="R341" s="65"/>
      <c r="S341" s="65"/>
      <c r="T341" s="65"/>
      <c r="U341" s="65"/>
      <c r="V341" s="65"/>
      <c r="W341" s="65"/>
      <c r="X341" s="65"/>
      <c r="Y341" s="65"/>
      <c r="Z341" s="65"/>
      <c r="AA341" s="65"/>
      <c r="AB341" s="65"/>
      <c r="AC341" s="65"/>
      <c r="AD341" s="65"/>
      <c r="AE341" s="65"/>
      <c r="AF341" s="66">
        <f>COUNTIF(N341:AE350,"SI")</f>
        <v>0</v>
      </c>
      <c r="AG341" s="56" t="str">
        <f>IF(AF341&lt;=5,"Moderado",IF(AND(AF341&gt;5,AF341&lt;=11),"Mayor",IF(AF341&gt;11,"Catastrófico","Responder las preguntas que se encuentran en los numerales del 1 al 18")))</f>
        <v>Moderado</v>
      </c>
      <c r="AH341" s="64">
        <f>IF(AG341="Moderado",5,IF(AG341="Mayor",10,IF(AG341="Catastrófico",20,"Responder las preguntas que se encuentran en los numerales del 1 al 18")))</f>
        <v>5</v>
      </c>
      <c r="AI341" s="69">
        <f>AH341*L341</f>
        <v>0</v>
      </c>
      <c r="AJ341" s="63" t="str">
        <f>IF(AI341&lt;=10,"Baja",IF(AND(AI341&gt;10,AI341&lt;=25),"Moderada",IF(AND(AI341&gt;25,AI341&lt;=50),"Alta",IF(AI341&gt;50,"Extrema",""))))</f>
        <v>Baja</v>
      </c>
      <c r="AK341" s="32">
        <v>1</v>
      </c>
      <c r="AL341" s="33"/>
      <c r="AM341" s="34" t="s">
        <v>222</v>
      </c>
      <c r="AN341" s="34" t="s">
        <v>205</v>
      </c>
      <c r="AO341" s="34" t="s">
        <v>94</v>
      </c>
      <c r="AP341" s="35" t="s">
        <v>80</v>
      </c>
      <c r="AQ341" s="35" t="s">
        <v>77</v>
      </c>
      <c r="AR341" s="35" t="s">
        <v>80</v>
      </c>
      <c r="AS341" s="35" t="s">
        <v>77</v>
      </c>
      <c r="AT341" s="35" t="s">
        <v>77</v>
      </c>
      <c r="AU341" s="35" t="s">
        <v>77</v>
      </c>
      <c r="AV341" s="34" t="s">
        <v>77</v>
      </c>
      <c r="AW341" s="36">
        <f t="shared" ref="AW341:AW350" si="74">IF(AP341="SI",15,0)+IF(AQ341="SI",5,0)+IF(AR341="SI",15,0)+IF(AS341="SI",10,0)+IF(AT341="SI",15,0)+IF(AU341="SI",10,0)+IF(AV341="SI",30,0)</f>
        <v>70</v>
      </c>
      <c r="AX341" s="49" t="s">
        <v>69</v>
      </c>
      <c r="AY341" s="52">
        <f t="shared" ref="AY341" si="75">IFERROR(((SUMIF(AO341:AO350,"Correctivo",AW341:AW350))+(SUMIF(AO341:AO350,"Detectivo",AW341:AW350)))/(COUNTIF(AO341:AO350,"Correctivo")+COUNTIF(AO341:AO350,"Detectivo")),0)</f>
        <v>0</v>
      </c>
      <c r="AZ341" s="55">
        <f>IF(AY346&lt;=50,L341,IF(AND(AY346&gt;50,AY346&lt;=75,L341&gt;1),L341-1,IF(AND(AY346&gt;75,L341&gt;2),L341-2,IF(AND(AY346&gt;75,L341=2),L341-1,1))))</f>
        <v>1</v>
      </c>
      <c r="BA341" s="56" t="str">
        <f>IF(AZ341=1,"Rara vez
No se ha presentado en los últimos 5 años",IF(AZ341=2,"Improbable
Se presentó una vez en los últimos 5 años",IF(AZ341=3,"Posible
Se presentó una vez en los últimos 2 años",IF(AZ341=4,"Probable
Se presento una vez en el último año",IF(AZ341=5,"Casi seguro
Se ha presentado más de una vez al año","← 
Definir el nivel de probabilidad")))))</f>
        <v>Rara vez
No se ha presentado en los últimos 5 años</v>
      </c>
      <c r="BB341" s="59">
        <f>IF(AY341&lt;=50,AH341,IF(AND(AY341&lt;=75,AH341=10),AH341-5,IF(AND(AY341&lt;=75,AH341=20),AH341-10,IF(AND(AY341&lt;=100,AH341=20),AH341-15,IF(AND(AY341&lt;=100,AH341=10),AH341-5,5)))))</f>
        <v>5</v>
      </c>
      <c r="BC341" s="56" t="str">
        <f>IF(BB341&lt;=5,"Moderado",IF(AND(BB341&gt;5,BB341&lt;=11),"Mayor",IF(BB341&gt;11,"Catastrófico","Responder las preguntas que se encuentran en los numerales del 1 al 18")))</f>
        <v>Moderado</v>
      </c>
      <c r="BD341" s="62">
        <f>BB341*AZ341</f>
        <v>5</v>
      </c>
      <c r="BE341" s="63" t="str">
        <f>IF(BD341&lt;=10,"Baja",IF(AND(BD341&gt;10,BD341&lt;=25),"Moderada",IF(AND(BD341&gt;25,BD341&lt;=50),"Alta",IF(BD341&gt;50,"Extrema",""))))</f>
        <v>Baja</v>
      </c>
      <c r="BF341" s="64" t="str">
        <f>IF(BE341="Baja","Tratamiento: eliminarse o reducirse fácilmente con los controles establecidos en la entidad.",IF(OR(BE341="Moderada",BE341="Alta"),"Tratamiento: llevar los riesgos a la Zona de Riesgo Baja o eliminarlo",IF(BE341="Extrema","Tratamiento: requieren de un tratamiento prioritario. Se deben implementar los controles orientados a reducir la posibilidad de ocurrencia del riesgo o disminuir el impacto de sus efectos y tomar las medidas de protección.",0)))</f>
        <v>Tratamiento: eliminarse o reducirse fácilmente con los controles establecidos en la entidad.</v>
      </c>
      <c r="BG341" s="65"/>
      <c r="BH341" s="65"/>
    </row>
    <row r="342" spans="2:60" ht="15" customHeight="1" x14ac:dyDescent="0.25">
      <c r="B342" s="102"/>
      <c r="C342" s="65"/>
      <c r="D342" s="65"/>
      <c r="E342" s="65"/>
      <c r="F342" s="65"/>
      <c r="G342" s="65"/>
      <c r="H342" s="65"/>
      <c r="I342" s="91"/>
      <c r="J342" s="93"/>
      <c r="K342" s="89"/>
      <c r="L342" s="96"/>
      <c r="M342" s="57"/>
      <c r="N342" s="65"/>
      <c r="O342" s="65"/>
      <c r="P342" s="65"/>
      <c r="Q342" s="65"/>
      <c r="R342" s="65"/>
      <c r="S342" s="65"/>
      <c r="T342" s="65"/>
      <c r="U342" s="65"/>
      <c r="V342" s="65"/>
      <c r="W342" s="65"/>
      <c r="X342" s="65"/>
      <c r="Y342" s="65"/>
      <c r="Z342" s="65"/>
      <c r="AA342" s="65"/>
      <c r="AB342" s="65"/>
      <c r="AC342" s="65"/>
      <c r="AD342" s="65"/>
      <c r="AE342" s="65"/>
      <c r="AF342" s="67"/>
      <c r="AG342" s="57"/>
      <c r="AH342" s="64"/>
      <c r="AI342" s="69"/>
      <c r="AJ342" s="63"/>
      <c r="AK342" s="37">
        <v>2</v>
      </c>
      <c r="AL342" s="38"/>
      <c r="AM342" s="39"/>
      <c r="AN342" s="39"/>
      <c r="AO342" s="39"/>
      <c r="AP342" s="39"/>
      <c r="AQ342" s="39"/>
      <c r="AR342" s="39"/>
      <c r="AS342" s="39"/>
      <c r="AT342" s="39"/>
      <c r="AU342" s="39"/>
      <c r="AV342" s="39"/>
      <c r="AW342" s="40">
        <f t="shared" si="74"/>
        <v>0</v>
      </c>
      <c r="AX342" s="50"/>
      <c r="AY342" s="53"/>
      <c r="AZ342" s="55"/>
      <c r="BA342" s="57"/>
      <c r="BB342" s="60"/>
      <c r="BC342" s="57"/>
      <c r="BD342" s="62"/>
      <c r="BE342" s="63"/>
      <c r="BF342" s="64"/>
      <c r="BG342" s="65"/>
      <c r="BH342" s="65"/>
    </row>
    <row r="343" spans="2:60" ht="15" customHeight="1" x14ac:dyDescent="0.25">
      <c r="B343" s="102"/>
      <c r="C343" s="65"/>
      <c r="D343" s="65"/>
      <c r="E343" s="65"/>
      <c r="F343" s="65"/>
      <c r="G343" s="65"/>
      <c r="H343" s="65"/>
      <c r="I343" s="91"/>
      <c r="J343" s="93"/>
      <c r="K343" s="89"/>
      <c r="L343" s="96"/>
      <c r="M343" s="57"/>
      <c r="N343" s="65"/>
      <c r="O343" s="65"/>
      <c r="P343" s="65"/>
      <c r="Q343" s="65"/>
      <c r="R343" s="65"/>
      <c r="S343" s="65"/>
      <c r="T343" s="65"/>
      <c r="U343" s="65"/>
      <c r="V343" s="65"/>
      <c r="W343" s="65"/>
      <c r="X343" s="65"/>
      <c r="Y343" s="65"/>
      <c r="Z343" s="65"/>
      <c r="AA343" s="65"/>
      <c r="AB343" s="65"/>
      <c r="AC343" s="65"/>
      <c r="AD343" s="65"/>
      <c r="AE343" s="65"/>
      <c r="AF343" s="67"/>
      <c r="AG343" s="57"/>
      <c r="AH343" s="64"/>
      <c r="AI343" s="69"/>
      <c r="AJ343" s="63"/>
      <c r="AK343" s="37">
        <v>3</v>
      </c>
      <c r="AL343" s="38"/>
      <c r="AM343" s="39"/>
      <c r="AN343" s="39"/>
      <c r="AO343" s="39"/>
      <c r="AP343" s="39"/>
      <c r="AQ343" s="39"/>
      <c r="AR343" s="39"/>
      <c r="AS343" s="39"/>
      <c r="AT343" s="39"/>
      <c r="AU343" s="39"/>
      <c r="AV343" s="39"/>
      <c r="AW343" s="40">
        <f t="shared" si="74"/>
        <v>0</v>
      </c>
      <c r="AX343" s="50"/>
      <c r="AY343" s="53"/>
      <c r="AZ343" s="55"/>
      <c r="BA343" s="57"/>
      <c r="BB343" s="60"/>
      <c r="BC343" s="57"/>
      <c r="BD343" s="62"/>
      <c r="BE343" s="63"/>
      <c r="BF343" s="64"/>
      <c r="BG343" s="65"/>
      <c r="BH343" s="65"/>
    </row>
    <row r="344" spans="2:60" ht="15" customHeight="1" x14ac:dyDescent="0.25">
      <c r="B344" s="102"/>
      <c r="C344" s="65"/>
      <c r="D344" s="65"/>
      <c r="E344" s="65"/>
      <c r="F344" s="65"/>
      <c r="G344" s="65"/>
      <c r="H344" s="65"/>
      <c r="I344" s="91"/>
      <c r="J344" s="93"/>
      <c r="K344" s="89"/>
      <c r="L344" s="96"/>
      <c r="M344" s="57"/>
      <c r="N344" s="65"/>
      <c r="O344" s="65"/>
      <c r="P344" s="65"/>
      <c r="Q344" s="65"/>
      <c r="R344" s="65"/>
      <c r="S344" s="65"/>
      <c r="T344" s="65"/>
      <c r="U344" s="65"/>
      <c r="V344" s="65"/>
      <c r="W344" s="65"/>
      <c r="X344" s="65"/>
      <c r="Y344" s="65"/>
      <c r="Z344" s="65"/>
      <c r="AA344" s="65"/>
      <c r="AB344" s="65"/>
      <c r="AC344" s="65"/>
      <c r="AD344" s="65"/>
      <c r="AE344" s="65"/>
      <c r="AF344" s="67"/>
      <c r="AG344" s="57"/>
      <c r="AH344" s="64"/>
      <c r="AI344" s="69"/>
      <c r="AJ344" s="63"/>
      <c r="AK344" s="37">
        <v>4</v>
      </c>
      <c r="AL344" s="38"/>
      <c r="AM344" s="39"/>
      <c r="AN344" s="39"/>
      <c r="AO344" s="39"/>
      <c r="AP344" s="39"/>
      <c r="AQ344" s="39"/>
      <c r="AR344" s="39"/>
      <c r="AS344" s="39"/>
      <c r="AT344" s="39"/>
      <c r="AU344" s="39"/>
      <c r="AV344" s="39"/>
      <c r="AW344" s="40">
        <f t="shared" si="74"/>
        <v>0</v>
      </c>
      <c r="AX344" s="50"/>
      <c r="AY344" s="53"/>
      <c r="AZ344" s="55"/>
      <c r="BA344" s="57"/>
      <c r="BB344" s="60"/>
      <c r="BC344" s="57"/>
      <c r="BD344" s="62"/>
      <c r="BE344" s="63"/>
      <c r="BF344" s="64"/>
      <c r="BG344" s="65"/>
      <c r="BH344" s="65"/>
    </row>
    <row r="345" spans="2:60" ht="15" customHeight="1" x14ac:dyDescent="0.25">
      <c r="B345" s="102"/>
      <c r="C345" s="65"/>
      <c r="D345" s="65"/>
      <c r="E345" s="65"/>
      <c r="F345" s="65"/>
      <c r="G345" s="65"/>
      <c r="H345" s="65"/>
      <c r="I345" s="91"/>
      <c r="J345" s="93"/>
      <c r="K345" s="89"/>
      <c r="L345" s="96"/>
      <c r="M345" s="57"/>
      <c r="N345" s="65"/>
      <c r="O345" s="65"/>
      <c r="P345" s="65"/>
      <c r="Q345" s="65"/>
      <c r="R345" s="65"/>
      <c r="S345" s="65"/>
      <c r="T345" s="65"/>
      <c r="U345" s="65"/>
      <c r="V345" s="65"/>
      <c r="W345" s="65"/>
      <c r="X345" s="65"/>
      <c r="Y345" s="65"/>
      <c r="Z345" s="65"/>
      <c r="AA345" s="65"/>
      <c r="AB345" s="65"/>
      <c r="AC345" s="65"/>
      <c r="AD345" s="65"/>
      <c r="AE345" s="65"/>
      <c r="AF345" s="67"/>
      <c r="AG345" s="57"/>
      <c r="AH345" s="64"/>
      <c r="AI345" s="69"/>
      <c r="AJ345" s="63"/>
      <c r="AK345" s="37">
        <v>5</v>
      </c>
      <c r="AL345" s="38"/>
      <c r="AM345" s="39"/>
      <c r="AN345" s="39"/>
      <c r="AO345" s="39"/>
      <c r="AP345" s="39"/>
      <c r="AQ345" s="39"/>
      <c r="AR345" s="39"/>
      <c r="AS345" s="39"/>
      <c r="AT345" s="39"/>
      <c r="AU345" s="39"/>
      <c r="AV345" s="39"/>
      <c r="AW345" s="40">
        <f t="shared" si="74"/>
        <v>0</v>
      </c>
      <c r="AX345" s="51"/>
      <c r="AY345" s="54"/>
      <c r="AZ345" s="55"/>
      <c r="BA345" s="57"/>
      <c r="BB345" s="60"/>
      <c r="BC345" s="57"/>
      <c r="BD345" s="62"/>
      <c r="BE345" s="63"/>
      <c r="BF345" s="64"/>
      <c r="BG345" s="65"/>
      <c r="BH345" s="65"/>
    </row>
    <row r="346" spans="2:60" ht="15" customHeight="1" x14ac:dyDescent="0.25">
      <c r="B346" s="102"/>
      <c r="C346" s="65"/>
      <c r="D346" s="65"/>
      <c r="E346" s="65"/>
      <c r="F346" s="65"/>
      <c r="G346" s="65"/>
      <c r="H346" s="65"/>
      <c r="I346" s="91"/>
      <c r="J346" s="93"/>
      <c r="K346" s="89"/>
      <c r="L346" s="96"/>
      <c r="M346" s="57"/>
      <c r="N346" s="65"/>
      <c r="O346" s="65"/>
      <c r="P346" s="65"/>
      <c r="Q346" s="65"/>
      <c r="R346" s="65"/>
      <c r="S346" s="65"/>
      <c r="T346" s="65"/>
      <c r="U346" s="65"/>
      <c r="V346" s="65"/>
      <c r="W346" s="65"/>
      <c r="X346" s="65"/>
      <c r="Y346" s="65"/>
      <c r="Z346" s="65"/>
      <c r="AA346" s="65"/>
      <c r="AB346" s="65"/>
      <c r="AC346" s="65"/>
      <c r="AD346" s="65"/>
      <c r="AE346" s="65"/>
      <c r="AF346" s="67"/>
      <c r="AG346" s="57"/>
      <c r="AH346" s="64"/>
      <c r="AI346" s="69"/>
      <c r="AJ346" s="63"/>
      <c r="AK346" s="37">
        <v>6</v>
      </c>
      <c r="AL346" s="38"/>
      <c r="AM346" s="39"/>
      <c r="AN346" s="39"/>
      <c r="AO346" s="39"/>
      <c r="AP346" s="39"/>
      <c r="AQ346" s="39"/>
      <c r="AR346" s="39"/>
      <c r="AS346" s="39"/>
      <c r="AT346" s="39"/>
      <c r="AU346" s="39"/>
      <c r="AV346" s="39"/>
      <c r="AW346" s="40">
        <f t="shared" si="74"/>
        <v>0</v>
      </c>
      <c r="AX346" s="49" t="s">
        <v>68</v>
      </c>
      <c r="AY346" s="52">
        <f t="shared" ref="AY346" si="76">IFERROR(SUMIF(AO341:AO350,"Preventivo",AW341:AW350)/COUNTIF(AO341:AO350,"Preventivo"),0)</f>
        <v>70</v>
      </c>
      <c r="AZ346" s="55"/>
      <c r="BA346" s="57"/>
      <c r="BB346" s="60"/>
      <c r="BC346" s="57"/>
      <c r="BD346" s="62"/>
      <c r="BE346" s="63"/>
      <c r="BF346" s="64"/>
      <c r="BG346" s="65"/>
      <c r="BH346" s="65"/>
    </row>
    <row r="347" spans="2:60" ht="15" customHeight="1" x14ac:dyDescent="0.25">
      <c r="B347" s="102"/>
      <c r="C347" s="65"/>
      <c r="D347" s="65"/>
      <c r="E347" s="65"/>
      <c r="F347" s="65"/>
      <c r="G347" s="65"/>
      <c r="H347" s="65"/>
      <c r="I347" s="91"/>
      <c r="J347" s="93"/>
      <c r="K347" s="89"/>
      <c r="L347" s="96"/>
      <c r="M347" s="57"/>
      <c r="N347" s="65"/>
      <c r="O347" s="65"/>
      <c r="P347" s="65"/>
      <c r="Q347" s="65"/>
      <c r="R347" s="65"/>
      <c r="S347" s="65"/>
      <c r="T347" s="65"/>
      <c r="U347" s="65"/>
      <c r="V347" s="65"/>
      <c r="W347" s="65"/>
      <c r="X347" s="65"/>
      <c r="Y347" s="65"/>
      <c r="Z347" s="65"/>
      <c r="AA347" s="65"/>
      <c r="AB347" s="65"/>
      <c r="AC347" s="65"/>
      <c r="AD347" s="65"/>
      <c r="AE347" s="65"/>
      <c r="AF347" s="67"/>
      <c r="AG347" s="57"/>
      <c r="AH347" s="64"/>
      <c r="AI347" s="69"/>
      <c r="AJ347" s="63"/>
      <c r="AK347" s="37">
        <v>7</v>
      </c>
      <c r="AL347" s="38"/>
      <c r="AM347" s="39"/>
      <c r="AN347" s="39"/>
      <c r="AO347" s="39"/>
      <c r="AP347" s="39"/>
      <c r="AQ347" s="39"/>
      <c r="AR347" s="39"/>
      <c r="AS347" s="39"/>
      <c r="AT347" s="39"/>
      <c r="AU347" s="39"/>
      <c r="AV347" s="39"/>
      <c r="AW347" s="40">
        <f t="shared" si="74"/>
        <v>0</v>
      </c>
      <c r="AX347" s="50"/>
      <c r="AY347" s="53"/>
      <c r="AZ347" s="55"/>
      <c r="BA347" s="57"/>
      <c r="BB347" s="60"/>
      <c r="BC347" s="57"/>
      <c r="BD347" s="62"/>
      <c r="BE347" s="63"/>
      <c r="BF347" s="64"/>
      <c r="BG347" s="65"/>
      <c r="BH347" s="65"/>
    </row>
    <row r="348" spans="2:60" ht="15" customHeight="1" x14ac:dyDescent="0.25">
      <c r="B348" s="102"/>
      <c r="C348" s="65"/>
      <c r="D348" s="65"/>
      <c r="E348" s="65"/>
      <c r="F348" s="65"/>
      <c r="G348" s="65"/>
      <c r="H348" s="65"/>
      <c r="I348" s="91"/>
      <c r="J348" s="93"/>
      <c r="K348" s="89"/>
      <c r="L348" s="96"/>
      <c r="M348" s="57"/>
      <c r="N348" s="65"/>
      <c r="O348" s="65"/>
      <c r="P348" s="65"/>
      <c r="Q348" s="65"/>
      <c r="R348" s="65"/>
      <c r="S348" s="65"/>
      <c r="T348" s="65"/>
      <c r="U348" s="65"/>
      <c r="V348" s="65"/>
      <c r="W348" s="65"/>
      <c r="X348" s="65"/>
      <c r="Y348" s="65"/>
      <c r="Z348" s="65"/>
      <c r="AA348" s="65"/>
      <c r="AB348" s="65"/>
      <c r="AC348" s="65"/>
      <c r="AD348" s="65"/>
      <c r="AE348" s="65"/>
      <c r="AF348" s="67"/>
      <c r="AG348" s="57"/>
      <c r="AH348" s="64"/>
      <c r="AI348" s="69"/>
      <c r="AJ348" s="63"/>
      <c r="AK348" s="37">
        <v>8</v>
      </c>
      <c r="AL348" s="38"/>
      <c r="AM348" s="39"/>
      <c r="AN348" s="39"/>
      <c r="AO348" s="39"/>
      <c r="AP348" s="39"/>
      <c r="AQ348" s="39"/>
      <c r="AR348" s="39"/>
      <c r="AS348" s="39"/>
      <c r="AT348" s="39"/>
      <c r="AU348" s="39"/>
      <c r="AV348" s="39"/>
      <c r="AW348" s="40">
        <f t="shared" si="74"/>
        <v>0</v>
      </c>
      <c r="AX348" s="50"/>
      <c r="AY348" s="53"/>
      <c r="AZ348" s="55"/>
      <c r="BA348" s="57"/>
      <c r="BB348" s="60"/>
      <c r="BC348" s="57"/>
      <c r="BD348" s="62"/>
      <c r="BE348" s="63"/>
      <c r="BF348" s="64"/>
      <c r="BG348" s="65"/>
      <c r="BH348" s="65"/>
    </row>
    <row r="349" spans="2:60" ht="15" customHeight="1" x14ac:dyDescent="0.25">
      <c r="B349" s="102"/>
      <c r="C349" s="65"/>
      <c r="D349" s="65"/>
      <c r="E349" s="65"/>
      <c r="F349" s="65"/>
      <c r="G349" s="65"/>
      <c r="H349" s="65"/>
      <c r="I349" s="91"/>
      <c r="J349" s="93"/>
      <c r="K349" s="89"/>
      <c r="L349" s="96"/>
      <c r="M349" s="57"/>
      <c r="N349" s="65"/>
      <c r="O349" s="65"/>
      <c r="P349" s="65"/>
      <c r="Q349" s="65"/>
      <c r="R349" s="65"/>
      <c r="S349" s="65"/>
      <c r="T349" s="65"/>
      <c r="U349" s="65"/>
      <c r="V349" s="65"/>
      <c r="W349" s="65"/>
      <c r="X349" s="65"/>
      <c r="Y349" s="65"/>
      <c r="Z349" s="65"/>
      <c r="AA349" s="65"/>
      <c r="AB349" s="65"/>
      <c r="AC349" s="65"/>
      <c r="AD349" s="65"/>
      <c r="AE349" s="65"/>
      <c r="AF349" s="67"/>
      <c r="AG349" s="57"/>
      <c r="AH349" s="64"/>
      <c r="AI349" s="69"/>
      <c r="AJ349" s="63"/>
      <c r="AK349" s="37">
        <v>9</v>
      </c>
      <c r="AL349" s="38"/>
      <c r="AM349" s="39"/>
      <c r="AN349" s="39"/>
      <c r="AO349" s="39"/>
      <c r="AP349" s="39"/>
      <c r="AQ349" s="39"/>
      <c r="AR349" s="39"/>
      <c r="AS349" s="39"/>
      <c r="AT349" s="39"/>
      <c r="AU349" s="39"/>
      <c r="AV349" s="39"/>
      <c r="AW349" s="40">
        <f t="shared" si="74"/>
        <v>0</v>
      </c>
      <c r="AX349" s="50"/>
      <c r="AY349" s="53"/>
      <c r="AZ349" s="55"/>
      <c r="BA349" s="57"/>
      <c r="BB349" s="60"/>
      <c r="BC349" s="57"/>
      <c r="BD349" s="62"/>
      <c r="BE349" s="63"/>
      <c r="BF349" s="64"/>
      <c r="BG349" s="65"/>
      <c r="BH349" s="65"/>
    </row>
    <row r="350" spans="2:60" ht="15" customHeight="1" x14ac:dyDescent="0.25">
      <c r="B350" s="102"/>
      <c r="C350" s="65"/>
      <c r="D350" s="65"/>
      <c r="E350" s="65"/>
      <c r="F350" s="65"/>
      <c r="G350" s="65"/>
      <c r="H350" s="65"/>
      <c r="I350" s="91"/>
      <c r="J350" s="94"/>
      <c r="K350" s="90"/>
      <c r="L350" s="97"/>
      <c r="M350" s="58"/>
      <c r="N350" s="65"/>
      <c r="O350" s="65"/>
      <c r="P350" s="65"/>
      <c r="Q350" s="65"/>
      <c r="R350" s="65"/>
      <c r="S350" s="65"/>
      <c r="T350" s="65"/>
      <c r="U350" s="65"/>
      <c r="V350" s="65"/>
      <c r="W350" s="65"/>
      <c r="X350" s="65"/>
      <c r="Y350" s="65"/>
      <c r="Z350" s="65"/>
      <c r="AA350" s="65"/>
      <c r="AB350" s="65"/>
      <c r="AC350" s="65"/>
      <c r="AD350" s="65"/>
      <c r="AE350" s="65"/>
      <c r="AF350" s="68"/>
      <c r="AG350" s="58"/>
      <c r="AH350" s="64"/>
      <c r="AI350" s="69"/>
      <c r="AJ350" s="63"/>
      <c r="AK350" s="44">
        <v>10</v>
      </c>
      <c r="AL350" s="41"/>
      <c r="AM350" s="42"/>
      <c r="AN350" s="42"/>
      <c r="AO350" s="42"/>
      <c r="AP350" s="42"/>
      <c r="AQ350" s="42"/>
      <c r="AR350" s="42"/>
      <c r="AS350" s="42"/>
      <c r="AT350" s="42"/>
      <c r="AU350" s="42"/>
      <c r="AV350" s="42"/>
      <c r="AW350" s="43">
        <f t="shared" si="74"/>
        <v>0</v>
      </c>
      <c r="AX350" s="51"/>
      <c r="AY350" s="54"/>
      <c r="AZ350" s="55"/>
      <c r="BA350" s="58"/>
      <c r="BB350" s="61"/>
      <c r="BC350" s="58"/>
      <c r="BD350" s="62"/>
      <c r="BE350" s="63"/>
      <c r="BF350" s="64"/>
      <c r="BG350" s="65"/>
      <c r="BH350" s="65"/>
    </row>
    <row r="1048462" spans="2:2" ht="24" x14ac:dyDescent="0.25">
      <c r="B1048462" s="23" t="s">
        <v>15</v>
      </c>
    </row>
    <row r="1048463" spans="2:2" x14ac:dyDescent="0.25">
      <c r="B1048463" s="23" t="s">
        <v>16</v>
      </c>
    </row>
    <row r="1048464" spans="2:2" x14ac:dyDescent="0.25">
      <c r="B1048464" s="23" t="s">
        <v>17</v>
      </c>
    </row>
    <row r="1048465" spans="2:2" x14ac:dyDescent="0.25">
      <c r="B1048465" s="23" t="s">
        <v>18</v>
      </c>
    </row>
    <row r="1048466" spans="2:2" ht="24" x14ac:dyDescent="0.25">
      <c r="B1048466" s="23" t="s">
        <v>19</v>
      </c>
    </row>
    <row r="1048467" spans="2:2" ht="24" x14ac:dyDescent="0.25">
      <c r="B1048467" s="23" t="s">
        <v>20</v>
      </c>
    </row>
    <row r="1048468" spans="2:2" ht="24" x14ac:dyDescent="0.25">
      <c r="B1048468" s="23" t="s">
        <v>21</v>
      </c>
    </row>
    <row r="1048469" spans="2:2" ht="24" x14ac:dyDescent="0.25">
      <c r="B1048469" s="23" t="s">
        <v>22</v>
      </c>
    </row>
    <row r="1048470" spans="2:2" x14ac:dyDescent="0.25">
      <c r="B1048470" s="23" t="s">
        <v>23</v>
      </c>
    </row>
    <row r="1048471" spans="2:2" ht="24" x14ac:dyDescent="0.25">
      <c r="B1048471" s="23" t="s">
        <v>24</v>
      </c>
    </row>
    <row r="1048472" spans="2:2" ht="24" x14ac:dyDescent="0.25">
      <c r="B1048472" s="23" t="s">
        <v>25</v>
      </c>
    </row>
    <row r="1048473" spans="2:2" ht="24" x14ac:dyDescent="0.25">
      <c r="B1048473" s="23" t="s">
        <v>26</v>
      </c>
    </row>
    <row r="1048474" spans="2:2" ht="24" x14ac:dyDescent="0.25">
      <c r="B1048474" s="23" t="s">
        <v>27</v>
      </c>
    </row>
    <row r="1048475" spans="2:2" ht="24" x14ac:dyDescent="0.25">
      <c r="B1048475" s="23" t="s">
        <v>28</v>
      </c>
    </row>
    <row r="1048476" spans="2:2" ht="24" x14ac:dyDescent="0.25">
      <c r="B1048476" s="23" t="s">
        <v>29</v>
      </c>
    </row>
    <row r="1048477" spans="2:2" x14ac:dyDescent="0.25">
      <c r="B1048477" s="23" t="s">
        <v>30</v>
      </c>
    </row>
    <row r="1048478" spans="2:2" ht="24" x14ac:dyDescent="0.25">
      <c r="B1048478" s="23" t="s">
        <v>31</v>
      </c>
    </row>
    <row r="1048479" spans="2:2" ht="24" x14ac:dyDescent="0.25">
      <c r="B1048479" s="23" t="s">
        <v>32</v>
      </c>
    </row>
    <row r="1048480" spans="2:2" ht="24" x14ac:dyDescent="0.25">
      <c r="B1048480" s="23" t="s">
        <v>33</v>
      </c>
    </row>
    <row r="1048481" spans="2:2" x14ac:dyDescent="0.25">
      <c r="B1048481" s="23" t="s">
        <v>34</v>
      </c>
    </row>
    <row r="1048482" spans="2:2" ht="24" x14ac:dyDescent="0.25">
      <c r="B1048482" s="23" t="s">
        <v>35</v>
      </c>
    </row>
    <row r="1048483" spans="2:2" ht="24" x14ac:dyDescent="0.25">
      <c r="B1048483" s="23" t="s">
        <v>36</v>
      </c>
    </row>
    <row r="1048484" spans="2:2" ht="24" x14ac:dyDescent="0.25">
      <c r="B1048484" s="23" t="s">
        <v>37</v>
      </c>
    </row>
    <row r="1048485" spans="2:2" ht="24" x14ac:dyDescent="0.25">
      <c r="B1048485" s="23" t="s">
        <v>38</v>
      </c>
    </row>
    <row r="1048486" spans="2:2" ht="24" x14ac:dyDescent="0.25">
      <c r="B1048486" s="23" t="s">
        <v>39</v>
      </c>
    </row>
    <row r="1048487" spans="2:2" x14ac:dyDescent="0.25">
      <c r="B1048487" s="23" t="s">
        <v>40</v>
      </c>
    </row>
    <row r="1048488" spans="2:2" ht="24" x14ac:dyDescent="0.25">
      <c r="B1048488" s="23" t="s">
        <v>41</v>
      </c>
    </row>
    <row r="1048489" spans="2:2" ht="24" x14ac:dyDescent="0.25">
      <c r="B1048489" s="23" t="s">
        <v>42</v>
      </c>
    </row>
    <row r="1048490" spans="2:2" x14ac:dyDescent="0.25">
      <c r="B1048490" s="23" t="s">
        <v>43</v>
      </c>
    </row>
    <row r="1048491" spans="2:2" x14ac:dyDescent="0.25">
      <c r="B1048491" s="23" t="s">
        <v>44</v>
      </c>
    </row>
    <row r="1048492" spans="2:2" x14ac:dyDescent="0.25">
      <c r="B1048492" s="23" t="s">
        <v>45</v>
      </c>
    </row>
    <row r="1048493" spans="2:2" x14ac:dyDescent="0.25">
      <c r="B1048493" s="23" t="s">
        <v>46</v>
      </c>
    </row>
    <row r="1048494" spans="2:2" x14ac:dyDescent="0.25">
      <c r="B1048494" s="23" t="s">
        <v>47</v>
      </c>
    </row>
  </sheetData>
  <sheetProtection algorithmName="SHA-512" hashValue="1L0NMlg9OSZjgISBam1jFm46DUrOuKM6ppYsC9RzwLJkTOPoF32ftp38HlMRxMrvz+uANMr7QrE9Qea/mtrbBA==" saltValue="Ce8ZyCNFGF335h8cdzhIRQ==" spinCount="100000" sheet="1" formatCells="0" autoFilter="0"/>
  <mergeCells count="1672">
    <mergeCell ref="AE341:AE350"/>
    <mergeCell ref="AF341:AF350"/>
    <mergeCell ref="AG341:AG350"/>
    <mergeCell ref="AH341:AH350"/>
    <mergeCell ref="AI341:AI350"/>
    <mergeCell ref="AJ341:AJ350"/>
    <mergeCell ref="AX341:AX345"/>
    <mergeCell ref="AY341:AY345"/>
    <mergeCell ref="AZ341:AZ350"/>
    <mergeCell ref="BA341:BA350"/>
    <mergeCell ref="BB341:BB350"/>
    <mergeCell ref="BC341:BC350"/>
    <mergeCell ref="BD341:BD350"/>
    <mergeCell ref="BE341:BE350"/>
    <mergeCell ref="BF341:BF350"/>
    <mergeCell ref="BG341:BG350"/>
    <mergeCell ref="BH341:BH350"/>
    <mergeCell ref="AX346:AX350"/>
    <mergeCell ref="AY346:AY350"/>
    <mergeCell ref="BH331:BH340"/>
    <mergeCell ref="AX336:AX340"/>
    <mergeCell ref="AY336:AY340"/>
    <mergeCell ref="B341:B350"/>
    <mergeCell ref="C341:C350"/>
    <mergeCell ref="D341:D350"/>
    <mergeCell ref="E341:E350"/>
    <mergeCell ref="F341:F350"/>
    <mergeCell ref="G341:G350"/>
    <mergeCell ref="H341:H350"/>
    <mergeCell ref="I341:I350"/>
    <mergeCell ref="J341:J350"/>
    <mergeCell ref="K341:K350"/>
    <mergeCell ref="L341:L350"/>
    <mergeCell ref="M341:M350"/>
    <mergeCell ref="N341:N350"/>
    <mergeCell ref="O341:O350"/>
    <mergeCell ref="P341:P350"/>
    <mergeCell ref="Q341:Q350"/>
    <mergeCell ref="R341:R350"/>
    <mergeCell ref="S341:S350"/>
    <mergeCell ref="T341:T350"/>
    <mergeCell ref="U341:U350"/>
    <mergeCell ref="V341:V350"/>
    <mergeCell ref="W341:W350"/>
    <mergeCell ref="X341:X350"/>
    <mergeCell ref="Y341:Y350"/>
    <mergeCell ref="Z341:Z350"/>
    <mergeCell ref="AA341:AA350"/>
    <mergeCell ref="AB341:AB350"/>
    <mergeCell ref="AC341:AC350"/>
    <mergeCell ref="AD341:AD350"/>
    <mergeCell ref="AD331:AD340"/>
    <mergeCell ref="AE331:AE340"/>
    <mergeCell ref="AF331:AF340"/>
    <mergeCell ref="AG331:AG340"/>
    <mergeCell ref="AH331:AH340"/>
    <mergeCell ref="AI331:AI340"/>
    <mergeCell ref="AJ331:AJ340"/>
    <mergeCell ref="AX331:AX335"/>
    <mergeCell ref="AY331:AY335"/>
    <mergeCell ref="AZ331:AZ340"/>
    <mergeCell ref="BA331:BA340"/>
    <mergeCell ref="BB331:BB340"/>
    <mergeCell ref="BC331:BC340"/>
    <mergeCell ref="BD331:BD340"/>
    <mergeCell ref="BE331:BE340"/>
    <mergeCell ref="BF331:BF340"/>
    <mergeCell ref="BG331:BG340"/>
    <mergeCell ref="BG321:BG330"/>
    <mergeCell ref="BH321:BH330"/>
    <mergeCell ref="AX326:AX330"/>
    <mergeCell ref="AY326:AY330"/>
    <mergeCell ref="B331:B340"/>
    <mergeCell ref="C331:C340"/>
    <mergeCell ref="D331:D340"/>
    <mergeCell ref="E331:E340"/>
    <mergeCell ref="F331:F340"/>
    <mergeCell ref="G331:G340"/>
    <mergeCell ref="H331:H340"/>
    <mergeCell ref="I331:I340"/>
    <mergeCell ref="J331:J340"/>
    <mergeCell ref="K331:K340"/>
    <mergeCell ref="L331:L340"/>
    <mergeCell ref="M331:M340"/>
    <mergeCell ref="N331:N340"/>
    <mergeCell ref="O331:O340"/>
    <mergeCell ref="P331:P340"/>
    <mergeCell ref="Q331:Q340"/>
    <mergeCell ref="R331:R340"/>
    <mergeCell ref="S331:S340"/>
    <mergeCell ref="T331:T340"/>
    <mergeCell ref="U331:U340"/>
    <mergeCell ref="V331:V340"/>
    <mergeCell ref="W331:W340"/>
    <mergeCell ref="X331:X340"/>
    <mergeCell ref="Y331:Y340"/>
    <mergeCell ref="Z331:Z340"/>
    <mergeCell ref="AA331:AA340"/>
    <mergeCell ref="AB331:AB340"/>
    <mergeCell ref="AC331:AC340"/>
    <mergeCell ref="AC321:AC330"/>
    <mergeCell ref="AD321:AD330"/>
    <mergeCell ref="AE321:AE330"/>
    <mergeCell ref="AF321:AF330"/>
    <mergeCell ref="AG321:AG330"/>
    <mergeCell ref="AH321:AH330"/>
    <mergeCell ref="AI321:AI330"/>
    <mergeCell ref="AJ321:AJ330"/>
    <mergeCell ref="AX321:AX325"/>
    <mergeCell ref="AY321:AY325"/>
    <mergeCell ref="AZ321:AZ330"/>
    <mergeCell ref="BA321:BA330"/>
    <mergeCell ref="BB321:BB330"/>
    <mergeCell ref="BC321:BC330"/>
    <mergeCell ref="BD321:BD330"/>
    <mergeCell ref="BE321:BE330"/>
    <mergeCell ref="BF321:BF330"/>
    <mergeCell ref="BF311:BF320"/>
    <mergeCell ref="BG311:BG320"/>
    <mergeCell ref="BH311:BH320"/>
    <mergeCell ref="AX316:AX320"/>
    <mergeCell ref="AY316:AY320"/>
    <mergeCell ref="B321:B330"/>
    <mergeCell ref="C321:C330"/>
    <mergeCell ref="D321:D330"/>
    <mergeCell ref="E321:E330"/>
    <mergeCell ref="F321:F330"/>
    <mergeCell ref="G321:G330"/>
    <mergeCell ref="H321:H330"/>
    <mergeCell ref="I321:I330"/>
    <mergeCell ref="J321:J330"/>
    <mergeCell ref="K321:K330"/>
    <mergeCell ref="L321:L330"/>
    <mergeCell ref="M321:M330"/>
    <mergeCell ref="N321:N330"/>
    <mergeCell ref="O321:O330"/>
    <mergeCell ref="P321:P330"/>
    <mergeCell ref="Q321:Q330"/>
    <mergeCell ref="R321:R330"/>
    <mergeCell ref="S321:S330"/>
    <mergeCell ref="T321:T330"/>
    <mergeCell ref="U321:U330"/>
    <mergeCell ref="V321:V330"/>
    <mergeCell ref="W321:W330"/>
    <mergeCell ref="X321:X330"/>
    <mergeCell ref="Y321:Y330"/>
    <mergeCell ref="Z321:Z330"/>
    <mergeCell ref="AA321:AA330"/>
    <mergeCell ref="AB321:AB330"/>
    <mergeCell ref="AB311:AB320"/>
    <mergeCell ref="AC311:AC320"/>
    <mergeCell ref="AD311:AD320"/>
    <mergeCell ref="AE311:AE320"/>
    <mergeCell ref="AF311:AF320"/>
    <mergeCell ref="AG311:AG320"/>
    <mergeCell ref="AH311:AH320"/>
    <mergeCell ref="AI311:AI320"/>
    <mergeCell ref="AJ311:AJ320"/>
    <mergeCell ref="AX311:AX315"/>
    <mergeCell ref="AY311:AY315"/>
    <mergeCell ref="AZ311:AZ320"/>
    <mergeCell ref="BA311:BA320"/>
    <mergeCell ref="BB311:BB320"/>
    <mergeCell ref="BC311:BC320"/>
    <mergeCell ref="BD311:BD320"/>
    <mergeCell ref="BE311:BE320"/>
    <mergeCell ref="BE301:BE310"/>
    <mergeCell ref="BF301:BF310"/>
    <mergeCell ref="BG301:BG310"/>
    <mergeCell ref="BH301:BH310"/>
    <mergeCell ref="AX306:AX310"/>
    <mergeCell ref="AY306:AY310"/>
    <mergeCell ref="B311:B320"/>
    <mergeCell ref="C311:C320"/>
    <mergeCell ref="D311:D320"/>
    <mergeCell ref="E311:E320"/>
    <mergeCell ref="F311:F320"/>
    <mergeCell ref="G311:G320"/>
    <mergeCell ref="H311:H320"/>
    <mergeCell ref="I311:I320"/>
    <mergeCell ref="J311:J320"/>
    <mergeCell ref="K311:K320"/>
    <mergeCell ref="L311:L320"/>
    <mergeCell ref="M311:M320"/>
    <mergeCell ref="N311:N320"/>
    <mergeCell ref="O311:O320"/>
    <mergeCell ref="P311:P320"/>
    <mergeCell ref="Q311:Q320"/>
    <mergeCell ref="R311:R320"/>
    <mergeCell ref="S311:S320"/>
    <mergeCell ref="T311:T320"/>
    <mergeCell ref="U311:U320"/>
    <mergeCell ref="V311:V320"/>
    <mergeCell ref="W311:W320"/>
    <mergeCell ref="X311:X320"/>
    <mergeCell ref="Y311:Y320"/>
    <mergeCell ref="Z311:Z320"/>
    <mergeCell ref="AA311:AA320"/>
    <mergeCell ref="AA301:AA310"/>
    <mergeCell ref="AB301:AB310"/>
    <mergeCell ref="AC301:AC310"/>
    <mergeCell ref="AD301:AD310"/>
    <mergeCell ref="AE301:AE310"/>
    <mergeCell ref="AF301:AF310"/>
    <mergeCell ref="AG301:AG310"/>
    <mergeCell ref="AH301:AH310"/>
    <mergeCell ref="AI301:AI310"/>
    <mergeCell ref="AJ301:AJ310"/>
    <mergeCell ref="AX301:AX305"/>
    <mergeCell ref="AY301:AY305"/>
    <mergeCell ref="AZ301:AZ310"/>
    <mergeCell ref="BA301:BA310"/>
    <mergeCell ref="BB301:BB310"/>
    <mergeCell ref="BC301:BC310"/>
    <mergeCell ref="BD301:BD310"/>
    <mergeCell ref="BD291:BD300"/>
    <mergeCell ref="BE291:BE300"/>
    <mergeCell ref="BF291:BF300"/>
    <mergeCell ref="BG291:BG300"/>
    <mergeCell ref="BH291:BH300"/>
    <mergeCell ref="AX296:AX300"/>
    <mergeCell ref="AY296:AY300"/>
    <mergeCell ref="B301:B310"/>
    <mergeCell ref="C301:C310"/>
    <mergeCell ref="D301:D310"/>
    <mergeCell ref="E301:E310"/>
    <mergeCell ref="F301:F310"/>
    <mergeCell ref="G301:G310"/>
    <mergeCell ref="H301:H310"/>
    <mergeCell ref="I301:I310"/>
    <mergeCell ref="J301:J310"/>
    <mergeCell ref="K301:K310"/>
    <mergeCell ref="L301:L310"/>
    <mergeCell ref="M301:M310"/>
    <mergeCell ref="N301:N310"/>
    <mergeCell ref="O301:O310"/>
    <mergeCell ref="P301:P310"/>
    <mergeCell ref="Q301:Q310"/>
    <mergeCell ref="R301:R310"/>
    <mergeCell ref="S301:S310"/>
    <mergeCell ref="T301:T310"/>
    <mergeCell ref="U301:U310"/>
    <mergeCell ref="V301:V310"/>
    <mergeCell ref="W301:W310"/>
    <mergeCell ref="X301:X310"/>
    <mergeCell ref="Y301:Y310"/>
    <mergeCell ref="Z301:Z310"/>
    <mergeCell ref="Z291:Z300"/>
    <mergeCell ref="AA291:AA300"/>
    <mergeCell ref="AB291:AB300"/>
    <mergeCell ref="AC291:AC300"/>
    <mergeCell ref="AD291:AD300"/>
    <mergeCell ref="AE291:AE300"/>
    <mergeCell ref="AF291:AF300"/>
    <mergeCell ref="AG291:AG300"/>
    <mergeCell ref="AH291:AH300"/>
    <mergeCell ref="AI291:AI300"/>
    <mergeCell ref="AJ291:AJ300"/>
    <mergeCell ref="AX291:AX295"/>
    <mergeCell ref="AY291:AY295"/>
    <mergeCell ref="AZ291:AZ300"/>
    <mergeCell ref="BA291:BA300"/>
    <mergeCell ref="BB291:BB300"/>
    <mergeCell ref="BC291:BC300"/>
    <mergeCell ref="BA281:BA290"/>
    <mergeCell ref="BB281:BB290"/>
    <mergeCell ref="BC281:BC290"/>
    <mergeCell ref="BD281:BD290"/>
    <mergeCell ref="BE281:BE290"/>
    <mergeCell ref="BF281:BF290"/>
    <mergeCell ref="BG281:BG290"/>
    <mergeCell ref="BH281:BH290"/>
    <mergeCell ref="B291:B300"/>
    <mergeCell ref="C291:C300"/>
    <mergeCell ref="D291:D300"/>
    <mergeCell ref="E291:E300"/>
    <mergeCell ref="F291:F300"/>
    <mergeCell ref="G291:G300"/>
    <mergeCell ref="H291:H300"/>
    <mergeCell ref="I291:I300"/>
    <mergeCell ref="J291:J300"/>
    <mergeCell ref="K291:K300"/>
    <mergeCell ref="L291:L300"/>
    <mergeCell ref="M291:M300"/>
    <mergeCell ref="N291:N300"/>
    <mergeCell ref="O291:O300"/>
    <mergeCell ref="P291:P300"/>
    <mergeCell ref="Q291:Q300"/>
    <mergeCell ref="R291:R300"/>
    <mergeCell ref="S291:S300"/>
    <mergeCell ref="T291:T300"/>
    <mergeCell ref="U291:U300"/>
    <mergeCell ref="V291:V300"/>
    <mergeCell ref="W291:W300"/>
    <mergeCell ref="X291:X300"/>
    <mergeCell ref="Y291:Y300"/>
    <mergeCell ref="W281:W290"/>
    <mergeCell ref="X281:X290"/>
    <mergeCell ref="Y281:Y290"/>
    <mergeCell ref="Z281:Z290"/>
    <mergeCell ref="AA281:AA290"/>
    <mergeCell ref="AB281:AB290"/>
    <mergeCell ref="AC281:AC290"/>
    <mergeCell ref="AD281:AD290"/>
    <mergeCell ref="AE281:AE290"/>
    <mergeCell ref="AF281:AF290"/>
    <mergeCell ref="AG281:AG290"/>
    <mergeCell ref="AH281:AH290"/>
    <mergeCell ref="AI281:AI290"/>
    <mergeCell ref="AJ281:AJ290"/>
    <mergeCell ref="AX281:AX285"/>
    <mergeCell ref="AY281:AY285"/>
    <mergeCell ref="AZ281:AZ290"/>
    <mergeCell ref="AZ271:AZ280"/>
    <mergeCell ref="BA271:BA280"/>
    <mergeCell ref="BB271:BB280"/>
    <mergeCell ref="BC271:BC280"/>
    <mergeCell ref="BD271:BD280"/>
    <mergeCell ref="BE271:BE280"/>
    <mergeCell ref="BF271:BF280"/>
    <mergeCell ref="BG271:BG280"/>
    <mergeCell ref="BH271:BH280"/>
    <mergeCell ref="AX276:AX280"/>
    <mergeCell ref="AY276:AY280"/>
    <mergeCell ref="B281:B290"/>
    <mergeCell ref="C281:C290"/>
    <mergeCell ref="D281:D290"/>
    <mergeCell ref="E281:E290"/>
    <mergeCell ref="F281:F290"/>
    <mergeCell ref="G281:G290"/>
    <mergeCell ref="H281:H290"/>
    <mergeCell ref="I281:I290"/>
    <mergeCell ref="J281:J290"/>
    <mergeCell ref="K281:K290"/>
    <mergeCell ref="L281:L290"/>
    <mergeCell ref="M281:M290"/>
    <mergeCell ref="N281:N290"/>
    <mergeCell ref="O281:O290"/>
    <mergeCell ref="P281:P290"/>
    <mergeCell ref="Q281:Q290"/>
    <mergeCell ref="R281:R290"/>
    <mergeCell ref="S281:S290"/>
    <mergeCell ref="T281:T290"/>
    <mergeCell ref="U281:U290"/>
    <mergeCell ref="V281:V290"/>
    <mergeCell ref="V271:V280"/>
    <mergeCell ref="W271:W280"/>
    <mergeCell ref="X271:X280"/>
    <mergeCell ref="Y271:Y280"/>
    <mergeCell ref="Z271:Z280"/>
    <mergeCell ref="AA271:AA280"/>
    <mergeCell ref="AB271:AB280"/>
    <mergeCell ref="AC271:AC280"/>
    <mergeCell ref="AD271:AD280"/>
    <mergeCell ref="AE271:AE280"/>
    <mergeCell ref="AF271:AF280"/>
    <mergeCell ref="AG271:AG280"/>
    <mergeCell ref="AH271:AH280"/>
    <mergeCell ref="AI271:AI280"/>
    <mergeCell ref="AJ271:AJ280"/>
    <mergeCell ref="AX271:AX275"/>
    <mergeCell ref="AY271:AY275"/>
    <mergeCell ref="AY261:AY265"/>
    <mergeCell ref="AZ261:AZ270"/>
    <mergeCell ref="BA261:BA270"/>
    <mergeCell ref="BB261:BB270"/>
    <mergeCell ref="BC261:BC270"/>
    <mergeCell ref="BD261:BD270"/>
    <mergeCell ref="BE261:BE270"/>
    <mergeCell ref="BF261:BF270"/>
    <mergeCell ref="BG261:BG270"/>
    <mergeCell ref="BH261:BH270"/>
    <mergeCell ref="AX266:AX270"/>
    <mergeCell ref="AY266:AY270"/>
    <mergeCell ref="B271:B280"/>
    <mergeCell ref="C271:C280"/>
    <mergeCell ref="D271:D280"/>
    <mergeCell ref="E271:E280"/>
    <mergeCell ref="F271:F280"/>
    <mergeCell ref="G271:G280"/>
    <mergeCell ref="H271:H280"/>
    <mergeCell ref="I271:I280"/>
    <mergeCell ref="J271:J280"/>
    <mergeCell ref="K271:K280"/>
    <mergeCell ref="L271:L280"/>
    <mergeCell ref="M271:M280"/>
    <mergeCell ref="N271:N280"/>
    <mergeCell ref="O271:O280"/>
    <mergeCell ref="P271:P280"/>
    <mergeCell ref="Q271:Q280"/>
    <mergeCell ref="R271:R280"/>
    <mergeCell ref="S271:S280"/>
    <mergeCell ref="T271:T280"/>
    <mergeCell ref="U271:U280"/>
    <mergeCell ref="U261:U270"/>
    <mergeCell ref="V261:V270"/>
    <mergeCell ref="W261:W270"/>
    <mergeCell ref="X261:X270"/>
    <mergeCell ref="Y261:Y270"/>
    <mergeCell ref="Z261:Z270"/>
    <mergeCell ref="AA261:AA270"/>
    <mergeCell ref="AB261:AB270"/>
    <mergeCell ref="AC261:AC270"/>
    <mergeCell ref="AD261:AD270"/>
    <mergeCell ref="AE261:AE270"/>
    <mergeCell ref="AF261:AF270"/>
    <mergeCell ref="AG261:AG270"/>
    <mergeCell ref="AH261:AH270"/>
    <mergeCell ref="AI261:AI270"/>
    <mergeCell ref="AJ261:AJ270"/>
    <mergeCell ref="AX261:AX265"/>
    <mergeCell ref="AX251:AX255"/>
    <mergeCell ref="AY251:AY255"/>
    <mergeCell ref="AZ251:AZ260"/>
    <mergeCell ref="BA251:BA260"/>
    <mergeCell ref="BB251:BB260"/>
    <mergeCell ref="BC251:BC260"/>
    <mergeCell ref="BD251:BD260"/>
    <mergeCell ref="BE251:BE260"/>
    <mergeCell ref="BF251:BF260"/>
    <mergeCell ref="BG251:BG260"/>
    <mergeCell ref="BH251:BH260"/>
    <mergeCell ref="AX256:AX260"/>
    <mergeCell ref="AY256:AY260"/>
    <mergeCell ref="B261:B270"/>
    <mergeCell ref="C261:C270"/>
    <mergeCell ref="D261:D270"/>
    <mergeCell ref="E261:E270"/>
    <mergeCell ref="F261:F270"/>
    <mergeCell ref="G261:G270"/>
    <mergeCell ref="H261:H270"/>
    <mergeCell ref="I261:I270"/>
    <mergeCell ref="J261:J270"/>
    <mergeCell ref="K261:K270"/>
    <mergeCell ref="L261:L270"/>
    <mergeCell ref="M261:M270"/>
    <mergeCell ref="N261:N270"/>
    <mergeCell ref="O261:O270"/>
    <mergeCell ref="P261:P270"/>
    <mergeCell ref="Q261:Q270"/>
    <mergeCell ref="R261:R270"/>
    <mergeCell ref="S261:S270"/>
    <mergeCell ref="T261:T270"/>
    <mergeCell ref="T251:T260"/>
    <mergeCell ref="U251:U260"/>
    <mergeCell ref="V251:V260"/>
    <mergeCell ref="W251:W260"/>
    <mergeCell ref="X251:X260"/>
    <mergeCell ref="Y251:Y260"/>
    <mergeCell ref="Z251:Z260"/>
    <mergeCell ref="AA251:AA260"/>
    <mergeCell ref="AB251:AB260"/>
    <mergeCell ref="AC251:AC260"/>
    <mergeCell ref="AD251:AD260"/>
    <mergeCell ref="AE251:AE260"/>
    <mergeCell ref="AF251:AF260"/>
    <mergeCell ref="AG251:AG260"/>
    <mergeCell ref="AH251:AH260"/>
    <mergeCell ref="AI251:AI260"/>
    <mergeCell ref="AJ251:AJ260"/>
    <mergeCell ref="AJ241:AJ250"/>
    <mergeCell ref="AX241:AX245"/>
    <mergeCell ref="AY241:AY245"/>
    <mergeCell ref="AZ241:AZ250"/>
    <mergeCell ref="BA241:BA250"/>
    <mergeCell ref="BB241:BB250"/>
    <mergeCell ref="BC241:BC250"/>
    <mergeCell ref="BD241:BD250"/>
    <mergeCell ref="BE241:BE250"/>
    <mergeCell ref="BF241:BF250"/>
    <mergeCell ref="BG241:BG250"/>
    <mergeCell ref="BH241:BH250"/>
    <mergeCell ref="AX246:AX250"/>
    <mergeCell ref="AY246:AY250"/>
    <mergeCell ref="B251:B260"/>
    <mergeCell ref="C251:C260"/>
    <mergeCell ref="D251:D260"/>
    <mergeCell ref="E251:E260"/>
    <mergeCell ref="F251:F260"/>
    <mergeCell ref="G251:G260"/>
    <mergeCell ref="H251:H260"/>
    <mergeCell ref="I251:I260"/>
    <mergeCell ref="J251:J260"/>
    <mergeCell ref="K251:K260"/>
    <mergeCell ref="L251:L260"/>
    <mergeCell ref="M251:M260"/>
    <mergeCell ref="N251:N260"/>
    <mergeCell ref="O251:O260"/>
    <mergeCell ref="P251:P260"/>
    <mergeCell ref="Q251:Q260"/>
    <mergeCell ref="R251:R260"/>
    <mergeCell ref="S251:S260"/>
    <mergeCell ref="S241:S250"/>
    <mergeCell ref="T241:T250"/>
    <mergeCell ref="U241:U250"/>
    <mergeCell ref="V241:V250"/>
    <mergeCell ref="W241:W250"/>
    <mergeCell ref="X241:X250"/>
    <mergeCell ref="Y241:Y250"/>
    <mergeCell ref="Z241:Z250"/>
    <mergeCell ref="AA241:AA250"/>
    <mergeCell ref="AB241:AB250"/>
    <mergeCell ref="AC241:AC250"/>
    <mergeCell ref="AD241:AD250"/>
    <mergeCell ref="AE241:AE250"/>
    <mergeCell ref="AF241:AF250"/>
    <mergeCell ref="AG241:AG250"/>
    <mergeCell ref="AH241:AH250"/>
    <mergeCell ref="AI241:AI250"/>
    <mergeCell ref="B241:B250"/>
    <mergeCell ref="C241:C250"/>
    <mergeCell ref="D241:D250"/>
    <mergeCell ref="E241:E250"/>
    <mergeCell ref="F241:F250"/>
    <mergeCell ref="G241:G250"/>
    <mergeCell ref="H241:H250"/>
    <mergeCell ref="I241:I250"/>
    <mergeCell ref="J241:J250"/>
    <mergeCell ref="K241:K250"/>
    <mergeCell ref="L241:L250"/>
    <mergeCell ref="M241:M250"/>
    <mergeCell ref="N241:N250"/>
    <mergeCell ref="O241:O250"/>
    <mergeCell ref="P241:P250"/>
    <mergeCell ref="Q241:Q250"/>
    <mergeCell ref="R241:R250"/>
    <mergeCell ref="AF9:AG9"/>
    <mergeCell ref="AH9:AH10"/>
    <mergeCell ref="B6:K6"/>
    <mergeCell ref="L6:BH6"/>
    <mergeCell ref="B7:B10"/>
    <mergeCell ref="C7:C10"/>
    <mergeCell ref="D7:D10"/>
    <mergeCell ref="K7:K10"/>
    <mergeCell ref="L7:AJ7"/>
    <mergeCell ref="L8:AJ8"/>
    <mergeCell ref="AP9:AV9"/>
    <mergeCell ref="AK8:AV8"/>
    <mergeCell ref="AK9:AK10"/>
    <mergeCell ref="AM9:AM10"/>
    <mergeCell ref="AN9:AN10"/>
    <mergeCell ref="H9:H10"/>
    <mergeCell ref="L9:M10"/>
    <mergeCell ref="AO9:AO10"/>
    <mergeCell ref="P11:P20"/>
    <mergeCell ref="Q11:Q20"/>
    <mergeCell ref="R11:R20"/>
    <mergeCell ref="S11:S20"/>
    <mergeCell ref="G11:G20"/>
    <mergeCell ref="H11:H20"/>
    <mergeCell ref="I11:I20"/>
    <mergeCell ref="J11:J20"/>
    <mergeCell ref="K11:K20"/>
    <mergeCell ref="B11:B20"/>
    <mergeCell ref="C11:C20"/>
    <mergeCell ref="D11:D20"/>
    <mergeCell ref="E11:E20"/>
    <mergeCell ref="F11:F20"/>
    <mergeCell ref="B2:B3"/>
    <mergeCell ref="E7:J7"/>
    <mergeCell ref="E8:H8"/>
    <mergeCell ref="N9:AE9"/>
    <mergeCell ref="AX16:AX20"/>
    <mergeCell ref="AY16:AY20"/>
    <mergeCell ref="AX11:AX15"/>
    <mergeCell ref="AY11:AY15"/>
    <mergeCell ref="J8:J10"/>
    <mergeCell ref="AL9:AL10"/>
    <mergeCell ref="C2:BH2"/>
    <mergeCell ref="C3:BH4"/>
    <mergeCell ref="AH11:AH20"/>
    <mergeCell ref="AI9:AJ10"/>
    <mergeCell ref="AI11:AI20"/>
    <mergeCell ref="AJ11:AJ20"/>
    <mergeCell ref="AE11:AE20"/>
    <mergeCell ref="AG11:AG20"/>
    <mergeCell ref="AD11:AD20"/>
    <mergeCell ref="AF10:AG10"/>
    <mergeCell ref="AF11:AF20"/>
    <mergeCell ref="Y11:Y20"/>
    <mergeCell ref="Z11:Z20"/>
    <mergeCell ref="AA11:AA20"/>
    <mergeCell ref="AB11:AB20"/>
    <mergeCell ref="AC11:AC20"/>
    <mergeCell ref="T11:T20"/>
    <mergeCell ref="U11:U20"/>
    <mergeCell ref="V11:V20"/>
    <mergeCell ref="W11:W20"/>
    <mergeCell ref="X11:X20"/>
    <mergeCell ref="L11:L20"/>
    <mergeCell ref="M11:M20"/>
    <mergeCell ref="AK7:BH7"/>
    <mergeCell ref="N11:N20"/>
    <mergeCell ref="O11:O20"/>
    <mergeCell ref="G21:G30"/>
    <mergeCell ref="H21:H30"/>
    <mergeCell ref="I21:I30"/>
    <mergeCell ref="J21:J30"/>
    <mergeCell ref="K21:K30"/>
    <mergeCell ref="B21:B30"/>
    <mergeCell ref="C21:C30"/>
    <mergeCell ref="D21:D30"/>
    <mergeCell ref="E21:E30"/>
    <mergeCell ref="F21:F30"/>
    <mergeCell ref="BE11:BE20"/>
    <mergeCell ref="BF11:BF20"/>
    <mergeCell ref="BG11:BG20"/>
    <mergeCell ref="BH11:BH20"/>
    <mergeCell ref="AZ8:BE9"/>
    <mergeCell ref="AZ10:BA10"/>
    <mergeCell ref="BA11:BA20"/>
    <mergeCell ref="BB10:BC10"/>
    <mergeCell ref="BB11:BB20"/>
    <mergeCell ref="BD10:BE10"/>
    <mergeCell ref="BF8:BH8"/>
    <mergeCell ref="BF9:BF10"/>
    <mergeCell ref="BG9:BG10"/>
    <mergeCell ref="BH9:BH10"/>
    <mergeCell ref="AZ11:AZ20"/>
    <mergeCell ref="BC11:BC20"/>
    <mergeCell ref="BD11:BD20"/>
    <mergeCell ref="AW8:AW10"/>
    <mergeCell ref="AX8:AY10"/>
    <mergeCell ref="E9:E10"/>
    <mergeCell ref="F9:F10"/>
    <mergeCell ref="G9:G10"/>
    <mergeCell ref="AB21:AB30"/>
    <mergeCell ref="AC21:AC30"/>
    <mergeCell ref="AD21:AD30"/>
    <mergeCell ref="AE21:AE30"/>
    <mergeCell ref="V21:V30"/>
    <mergeCell ref="W21:W30"/>
    <mergeCell ref="X21:X30"/>
    <mergeCell ref="Y21:Y30"/>
    <mergeCell ref="Z21:Z30"/>
    <mergeCell ref="Q21:Q30"/>
    <mergeCell ref="R21:R30"/>
    <mergeCell ref="S21:S30"/>
    <mergeCell ref="T21:T30"/>
    <mergeCell ref="U21:U30"/>
    <mergeCell ref="L21:L30"/>
    <mergeCell ref="M21:M30"/>
    <mergeCell ref="N21:N30"/>
    <mergeCell ref="O21:O30"/>
    <mergeCell ref="P21:P30"/>
    <mergeCell ref="BH21:BH30"/>
    <mergeCell ref="AX26:AX30"/>
    <mergeCell ref="AY26:AY30"/>
    <mergeCell ref="B31:B40"/>
    <mergeCell ref="C31:C40"/>
    <mergeCell ref="D31:D40"/>
    <mergeCell ref="E31:E40"/>
    <mergeCell ref="F31:F40"/>
    <mergeCell ref="G31:G40"/>
    <mergeCell ref="H31:H40"/>
    <mergeCell ref="I31:I40"/>
    <mergeCell ref="J31:J40"/>
    <mergeCell ref="K31:K40"/>
    <mergeCell ref="L31:L40"/>
    <mergeCell ref="M31:M40"/>
    <mergeCell ref="N31:N40"/>
    <mergeCell ref="BC21:BC30"/>
    <mergeCell ref="BD21:BD30"/>
    <mergeCell ref="BE21:BE30"/>
    <mergeCell ref="BF21:BF30"/>
    <mergeCell ref="BG21:BG30"/>
    <mergeCell ref="AX21:AX25"/>
    <mergeCell ref="AY21:AY25"/>
    <mergeCell ref="AZ21:AZ30"/>
    <mergeCell ref="BA21:BA30"/>
    <mergeCell ref="BB21:BB30"/>
    <mergeCell ref="AF21:AF30"/>
    <mergeCell ref="AG21:AG30"/>
    <mergeCell ref="AH21:AH30"/>
    <mergeCell ref="AI21:AI30"/>
    <mergeCell ref="AJ21:AJ30"/>
    <mergeCell ref="AA21:AA30"/>
    <mergeCell ref="BH31:BH40"/>
    <mergeCell ref="AX36:AX40"/>
    <mergeCell ref="AY36:AY40"/>
    <mergeCell ref="BA31:BA40"/>
    <mergeCell ref="BB31:BB40"/>
    <mergeCell ref="BC31:BC40"/>
    <mergeCell ref="BD31:BD40"/>
    <mergeCell ref="BE31:BE40"/>
    <mergeCell ref="AI31:AI40"/>
    <mergeCell ref="AJ31:AJ40"/>
    <mergeCell ref="AX31:AX35"/>
    <mergeCell ref="AY31:AY35"/>
    <mergeCell ref="AZ31:AZ40"/>
    <mergeCell ref="AD31:AD40"/>
    <mergeCell ref="AE31:AE40"/>
    <mergeCell ref="AF31:AF40"/>
    <mergeCell ref="AG31:AG40"/>
    <mergeCell ref="AH31:AH40"/>
    <mergeCell ref="L41:L50"/>
    <mergeCell ref="M41:M50"/>
    <mergeCell ref="N41:N50"/>
    <mergeCell ref="O41:O50"/>
    <mergeCell ref="P41:P50"/>
    <mergeCell ref="G41:G50"/>
    <mergeCell ref="H41:H50"/>
    <mergeCell ref="I41:I50"/>
    <mergeCell ref="J41:J50"/>
    <mergeCell ref="K41:K50"/>
    <mergeCell ref="B41:B50"/>
    <mergeCell ref="C41:C50"/>
    <mergeCell ref="D41:D50"/>
    <mergeCell ref="E41:E50"/>
    <mergeCell ref="F41:F50"/>
    <mergeCell ref="BF31:BF40"/>
    <mergeCell ref="BG31:BG40"/>
    <mergeCell ref="Y31:Y40"/>
    <mergeCell ref="Z31:Z40"/>
    <mergeCell ref="AA31:AA40"/>
    <mergeCell ref="AB31:AB40"/>
    <mergeCell ref="AC31:AC40"/>
    <mergeCell ref="T31:T40"/>
    <mergeCell ref="U31:U40"/>
    <mergeCell ref="V31:V40"/>
    <mergeCell ref="W31:W40"/>
    <mergeCell ref="X31:X40"/>
    <mergeCell ref="O31:O40"/>
    <mergeCell ref="P31:P40"/>
    <mergeCell ref="Q31:Q40"/>
    <mergeCell ref="R31:R40"/>
    <mergeCell ref="S31:S40"/>
    <mergeCell ref="B51:B60"/>
    <mergeCell ref="C51:C60"/>
    <mergeCell ref="D51:D60"/>
    <mergeCell ref="E51:E60"/>
    <mergeCell ref="F51:F60"/>
    <mergeCell ref="G51:G60"/>
    <mergeCell ref="H51:H60"/>
    <mergeCell ref="I51:I60"/>
    <mergeCell ref="J51:J60"/>
    <mergeCell ref="K51:K60"/>
    <mergeCell ref="L51:L60"/>
    <mergeCell ref="M51:M60"/>
    <mergeCell ref="N51:N60"/>
    <mergeCell ref="BC41:BC50"/>
    <mergeCell ref="BD41:BD50"/>
    <mergeCell ref="BE41:BE50"/>
    <mergeCell ref="BF41:BF50"/>
    <mergeCell ref="AX41:AX45"/>
    <mergeCell ref="AY41:AY45"/>
    <mergeCell ref="AZ41:AZ50"/>
    <mergeCell ref="BA41:BA50"/>
    <mergeCell ref="BB41:BB50"/>
    <mergeCell ref="AF41:AF50"/>
    <mergeCell ref="AG41:AG50"/>
    <mergeCell ref="AH41:AH50"/>
    <mergeCell ref="AI41:AI50"/>
    <mergeCell ref="AJ41:AJ50"/>
    <mergeCell ref="AA41:AA50"/>
    <mergeCell ref="AB41:AB50"/>
    <mergeCell ref="AC41:AC50"/>
    <mergeCell ref="AD41:AD50"/>
    <mergeCell ref="AE41:AE50"/>
    <mergeCell ref="Y51:Y60"/>
    <mergeCell ref="Z51:Z60"/>
    <mergeCell ref="AA51:AA60"/>
    <mergeCell ref="AB51:AB60"/>
    <mergeCell ref="AC51:AC60"/>
    <mergeCell ref="T51:T60"/>
    <mergeCell ref="U51:U60"/>
    <mergeCell ref="V51:V60"/>
    <mergeCell ref="W51:W60"/>
    <mergeCell ref="X51:X60"/>
    <mergeCell ref="O51:O60"/>
    <mergeCell ref="P51:P60"/>
    <mergeCell ref="Q51:Q60"/>
    <mergeCell ref="R51:R60"/>
    <mergeCell ref="S51:S60"/>
    <mergeCell ref="BH41:BH50"/>
    <mergeCell ref="AX46:AX50"/>
    <mergeCell ref="AY46:AY50"/>
    <mergeCell ref="BG41:BG50"/>
    <mergeCell ref="V41:V50"/>
    <mergeCell ref="W41:W50"/>
    <mergeCell ref="X41:X50"/>
    <mergeCell ref="Y41:Y50"/>
    <mergeCell ref="Z41:Z50"/>
    <mergeCell ref="Q41:Q50"/>
    <mergeCell ref="R41:R50"/>
    <mergeCell ref="S41:S50"/>
    <mergeCell ref="T41:T50"/>
    <mergeCell ref="U41:U50"/>
    <mergeCell ref="BF51:BF60"/>
    <mergeCell ref="BG51:BG60"/>
    <mergeCell ref="BH51:BH60"/>
    <mergeCell ref="AX56:AX60"/>
    <mergeCell ref="AY56:AY60"/>
    <mergeCell ref="BA51:BA60"/>
    <mergeCell ref="BB51:BB60"/>
    <mergeCell ref="BC51:BC60"/>
    <mergeCell ref="BD51:BD60"/>
    <mergeCell ref="BE51:BE60"/>
    <mergeCell ref="AI51:AI60"/>
    <mergeCell ref="AJ51:AJ60"/>
    <mergeCell ref="AX51:AX55"/>
    <mergeCell ref="AY51:AY55"/>
    <mergeCell ref="AZ51:AZ60"/>
    <mergeCell ref="AD51:AD60"/>
    <mergeCell ref="AE51:AE60"/>
    <mergeCell ref="AF51:AF60"/>
    <mergeCell ref="AG51:AG60"/>
    <mergeCell ref="AH51:AH60"/>
    <mergeCell ref="Q61:Q70"/>
    <mergeCell ref="R61:R70"/>
    <mergeCell ref="S61:S70"/>
    <mergeCell ref="T61:T70"/>
    <mergeCell ref="U61:U70"/>
    <mergeCell ref="L61:L70"/>
    <mergeCell ref="M61:M70"/>
    <mergeCell ref="N61:N70"/>
    <mergeCell ref="O61:O70"/>
    <mergeCell ref="P61:P70"/>
    <mergeCell ref="G61:G70"/>
    <mergeCell ref="H61:H70"/>
    <mergeCell ref="I61:I70"/>
    <mergeCell ref="J61:J70"/>
    <mergeCell ref="K61:K70"/>
    <mergeCell ref="B61:B70"/>
    <mergeCell ref="C61:C70"/>
    <mergeCell ref="D61:D70"/>
    <mergeCell ref="E61:E70"/>
    <mergeCell ref="F61:F70"/>
    <mergeCell ref="BA61:BA70"/>
    <mergeCell ref="BB61:BB70"/>
    <mergeCell ref="AF61:AF70"/>
    <mergeCell ref="AG61:AG70"/>
    <mergeCell ref="AH61:AH70"/>
    <mergeCell ref="AI61:AI70"/>
    <mergeCell ref="AJ61:AJ70"/>
    <mergeCell ref="AA61:AA70"/>
    <mergeCell ref="AB61:AB70"/>
    <mergeCell ref="AC61:AC70"/>
    <mergeCell ref="AD61:AD70"/>
    <mergeCell ref="AE61:AE70"/>
    <mergeCell ref="V61:V70"/>
    <mergeCell ref="W61:W70"/>
    <mergeCell ref="X61:X70"/>
    <mergeCell ref="Y61:Y70"/>
    <mergeCell ref="Z61:Z70"/>
    <mergeCell ref="V71:V80"/>
    <mergeCell ref="W71:W80"/>
    <mergeCell ref="X71:X80"/>
    <mergeCell ref="O71:O80"/>
    <mergeCell ref="P71:P80"/>
    <mergeCell ref="Q71:Q80"/>
    <mergeCell ref="R71:R80"/>
    <mergeCell ref="S71:S80"/>
    <mergeCell ref="BH61:BH70"/>
    <mergeCell ref="AX66:AX70"/>
    <mergeCell ref="AY66:AY70"/>
    <mergeCell ref="B71:B80"/>
    <mergeCell ref="C71:C80"/>
    <mergeCell ref="D71:D80"/>
    <mergeCell ref="E71:E80"/>
    <mergeCell ref="F71:F80"/>
    <mergeCell ref="G71:G80"/>
    <mergeCell ref="H71:H80"/>
    <mergeCell ref="I71:I80"/>
    <mergeCell ref="J71:J80"/>
    <mergeCell ref="K71:K80"/>
    <mergeCell ref="L71:L80"/>
    <mergeCell ref="M71:M80"/>
    <mergeCell ref="N71:N80"/>
    <mergeCell ref="BC61:BC70"/>
    <mergeCell ref="BD61:BD70"/>
    <mergeCell ref="BE61:BE70"/>
    <mergeCell ref="BF61:BF70"/>
    <mergeCell ref="BG61:BG70"/>
    <mergeCell ref="AX61:AX65"/>
    <mergeCell ref="AY61:AY65"/>
    <mergeCell ref="AZ61:AZ70"/>
    <mergeCell ref="B81:B90"/>
    <mergeCell ref="C81:C90"/>
    <mergeCell ref="D81:D90"/>
    <mergeCell ref="E81:E90"/>
    <mergeCell ref="F81:F90"/>
    <mergeCell ref="BF71:BF80"/>
    <mergeCell ref="BG71:BG80"/>
    <mergeCell ref="BH71:BH80"/>
    <mergeCell ref="AX76:AX80"/>
    <mergeCell ref="AY76:AY80"/>
    <mergeCell ref="BA71:BA80"/>
    <mergeCell ref="BB71:BB80"/>
    <mergeCell ref="BC71:BC80"/>
    <mergeCell ref="BD71:BD80"/>
    <mergeCell ref="BE71:BE80"/>
    <mergeCell ref="AI71:AI80"/>
    <mergeCell ref="AJ71:AJ80"/>
    <mergeCell ref="AX71:AX75"/>
    <mergeCell ref="AY71:AY75"/>
    <mergeCell ref="AZ71:AZ80"/>
    <mergeCell ref="AD71:AD80"/>
    <mergeCell ref="AE71:AE80"/>
    <mergeCell ref="AF71:AF80"/>
    <mergeCell ref="AG71:AG80"/>
    <mergeCell ref="AH71:AH80"/>
    <mergeCell ref="Y71:Y80"/>
    <mergeCell ref="Z71:Z80"/>
    <mergeCell ref="AA71:AA80"/>
    <mergeCell ref="AB71:AB80"/>
    <mergeCell ref="AC71:AC80"/>
    <mergeCell ref="T71:T80"/>
    <mergeCell ref="U71:U80"/>
    <mergeCell ref="V81:V90"/>
    <mergeCell ref="W81:W90"/>
    <mergeCell ref="X81:X90"/>
    <mergeCell ref="Y81:Y90"/>
    <mergeCell ref="Z81:Z90"/>
    <mergeCell ref="Q81:Q90"/>
    <mergeCell ref="R81:R90"/>
    <mergeCell ref="S81:S90"/>
    <mergeCell ref="T81:T90"/>
    <mergeCell ref="U81:U90"/>
    <mergeCell ref="L81:L90"/>
    <mergeCell ref="M81:M90"/>
    <mergeCell ref="N81:N90"/>
    <mergeCell ref="O81:O90"/>
    <mergeCell ref="P81:P90"/>
    <mergeCell ref="G81:G90"/>
    <mergeCell ref="H81:H90"/>
    <mergeCell ref="I81:I90"/>
    <mergeCell ref="J81:J90"/>
    <mergeCell ref="K81:K90"/>
    <mergeCell ref="BF81:BF90"/>
    <mergeCell ref="BG81:BG90"/>
    <mergeCell ref="AX81:AX85"/>
    <mergeCell ref="AY81:AY85"/>
    <mergeCell ref="AZ81:AZ90"/>
    <mergeCell ref="BA81:BA90"/>
    <mergeCell ref="BB81:BB90"/>
    <mergeCell ref="AF81:AF90"/>
    <mergeCell ref="AG81:AG90"/>
    <mergeCell ref="AH81:AH90"/>
    <mergeCell ref="AI81:AI90"/>
    <mergeCell ref="AJ81:AJ90"/>
    <mergeCell ref="AA81:AA90"/>
    <mergeCell ref="AB81:AB90"/>
    <mergeCell ref="AC81:AC90"/>
    <mergeCell ref="AD81:AD90"/>
    <mergeCell ref="AE81:AE90"/>
    <mergeCell ref="AA91:AA100"/>
    <mergeCell ref="AB91:AB100"/>
    <mergeCell ref="AC91:AC100"/>
    <mergeCell ref="T91:T100"/>
    <mergeCell ref="U91:U100"/>
    <mergeCell ref="V91:V100"/>
    <mergeCell ref="W91:W100"/>
    <mergeCell ref="X91:X100"/>
    <mergeCell ref="O91:O100"/>
    <mergeCell ref="P91:P100"/>
    <mergeCell ref="Q91:Q100"/>
    <mergeCell ref="R91:R100"/>
    <mergeCell ref="S91:S100"/>
    <mergeCell ref="BH81:BH90"/>
    <mergeCell ref="AX86:AX90"/>
    <mergeCell ref="AY86:AY90"/>
    <mergeCell ref="B91:B100"/>
    <mergeCell ref="C91:C100"/>
    <mergeCell ref="D91:D100"/>
    <mergeCell ref="E91:E100"/>
    <mergeCell ref="F91:F100"/>
    <mergeCell ref="G91:G100"/>
    <mergeCell ref="H91:H100"/>
    <mergeCell ref="I91:I100"/>
    <mergeCell ref="J91:J100"/>
    <mergeCell ref="K91:K100"/>
    <mergeCell ref="L91:L100"/>
    <mergeCell ref="M91:M100"/>
    <mergeCell ref="N91:N100"/>
    <mergeCell ref="BC81:BC90"/>
    <mergeCell ref="BD81:BD90"/>
    <mergeCell ref="BE81:BE90"/>
    <mergeCell ref="G101:G110"/>
    <mergeCell ref="H101:H110"/>
    <mergeCell ref="I101:I110"/>
    <mergeCell ref="J101:J110"/>
    <mergeCell ref="K101:K110"/>
    <mergeCell ref="B101:B110"/>
    <mergeCell ref="C101:C110"/>
    <mergeCell ref="D101:D110"/>
    <mergeCell ref="E101:E110"/>
    <mergeCell ref="F101:F110"/>
    <mergeCell ref="BF91:BF100"/>
    <mergeCell ref="BG91:BG100"/>
    <mergeCell ref="BH91:BH100"/>
    <mergeCell ref="AX96:AX100"/>
    <mergeCell ref="AY96:AY100"/>
    <mergeCell ref="BA91:BA100"/>
    <mergeCell ref="BB91:BB100"/>
    <mergeCell ref="BC91:BC100"/>
    <mergeCell ref="BD91:BD100"/>
    <mergeCell ref="BE91:BE100"/>
    <mergeCell ref="AI91:AI100"/>
    <mergeCell ref="AJ91:AJ100"/>
    <mergeCell ref="AX91:AX95"/>
    <mergeCell ref="AY91:AY95"/>
    <mergeCell ref="AZ91:AZ100"/>
    <mergeCell ref="AD91:AD100"/>
    <mergeCell ref="AE91:AE100"/>
    <mergeCell ref="AF91:AF100"/>
    <mergeCell ref="AG91:AG100"/>
    <mergeCell ref="AH91:AH100"/>
    <mergeCell ref="Y91:Y100"/>
    <mergeCell ref="Z91:Z100"/>
    <mergeCell ref="AB101:AB110"/>
    <mergeCell ref="AC101:AC110"/>
    <mergeCell ref="AD101:AD110"/>
    <mergeCell ref="AE101:AE110"/>
    <mergeCell ref="V101:V110"/>
    <mergeCell ref="W101:W110"/>
    <mergeCell ref="X101:X110"/>
    <mergeCell ref="Y101:Y110"/>
    <mergeCell ref="Z101:Z110"/>
    <mergeCell ref="Q101:Q110"/>
    <mergeCell ref="R101:R110"/>
    <mergeCell ref="S101:S110"/>
    <mergeCell ref="T101:T110"/>
    <mergeCell ref="U101:U110"/>
    <mergeCell ref="L101:L110"/>
    <mergeCell ref="M101:M110"/>
    <mergeCell ref="N101:N110"/>
    <mergeCell ref="O101:O110"/>
    <mergeCell ref="P101:P110"/>
    <mergeCell ref="BH101:BH110"/>
    <mergeCell ref="AX106:AX110"/>
    <mergeCell ref="AY106:AY110"/>
    <mergeCell ref="B111:B120"/>
    <mergeCell ref="C111:C120"/>
    <mergeCell ref="D111:D120"/>
    <mergeCell ref="E111:E120"/>
    <mergeCell ref="F111:F120"/>
    <mergeCell ref="G111:G120"/>
    <mergeCell ref="H111:H120"/>
    <mergeCell ref="I111:I120"/>
    <mergeCell ref="J111:J120"/>
    <mergeCell ref="K111:K120"/>
    <mergeCell ref="L111:L120"/>
    <mergeCell ref="M111:M120"/>
    <mergeCell ref="N111:N120"/>
    <mergeCell ref="BC101:BC110"/>
    <mergeCell ref="BD101:BD110"/>
    <mergeCell ref="BE101:BE110"/>
    <mergeCell ref="BF101:BF110"/>
    <mergeCell ref="BG101:BG110"/>
    <mergeCell ref="AX101:AX105"/>
    <mergeCell ref="AY101:AY105"/>
    <mergeCell ref="AZ101:AZ110"/>
    <mergeCell ref="BA101:BA110"/>
    <mergeCell ref="BB101:BB110"/>
    <mergeCell ref="AF101:AF110"/>
    <mergeCell ref="AG101:AG110"/>
    <mergeCell ref="AH101:AH110"/>
    <mergeCell ref="AI101:AI110"/>
    <mergeCell ref="AJ101:AJ110"/>
    <mergeCell ref="AA101:AA110"/>
    <mergeCell ref="BH111:BH120"/>
    <mergeCell ref="AX116:AX120"/>
    <mergeCell ref="AY116:AY120"/>
    <mergeCell ref="BA111:BA120"/>
    <mergeCell ref="BB111:BB120"/>
    <mergeCell ref="BC111:BC120"/>
    <mergeCell ref="BD111:BD120"/>
    <mergeCell ref="BE111:BE120"/>
    <mergeCell ref="AI111:AI120"/>
    <mergeCell ref="AJ111:AJ120"/>
    <mergeCell ref="AX111:AX115"/>
    <mergeCell ref="AY111:AY115"/>
    <mergeCell ref="AZ111:AZ120"/>
    <mergeCell ref="AD111:AD120"/>
    <mergeCell ref="AE111:AE120"/>
    <mergeCell ref="AF111:AF120"/>
    <mergeCell ref="AG111:AG120"/>
    <mergeCell ref="AH111:AH120"/>
    <mergeCell ref="L121:L130"/>
    <mergeCell ref="M121:M130"/>
    <mergeCell ref="N121:N130"/>
    <mergeCell ref="O121:O130"/>
    <mergeCell ref="P121:P130"/>
    <mergeCell ref="G121:G130"/>
    <mergeCell ref="H121:H130"/>
    <mergeCell ref="I121:I130"/>
    <mergeCell ref="J121:J130"/>
    <mergeCell ref="K121:K130"/>
    <mergeCell ref="B121:B130"/>
    <mergeCell ref="C121:C130"/>
    <mergeCell ref="D121:D130"/>
    <mergeCell ref="E121:E130"/>
    <mergeCell ref="F121:F130"/>
    <mergeCell ref="BF111:BF120"/>
    <mergeCell ref="BG111:BG120"/>
    <mergeCell ref="Y111:Y120"/>
    <mergeCell ref="Z111:Z120"/>
    <mergeCell ref="AA111:AA120"/>
    <mergeCell ref="AB111:AB120"/>
    <mergeCell ref="AC111:AC120"/>
    <mergeCell ref="T111:T120"/>
    <mergeCell ref="U111:U120"/>
    <mergeCell ref="V111:V120"/>
    <mergeCell ref="W111:W120"/>
    <mergeCell ref="X111:X120"/>
    <mergeCell ref="O111:O120"/>
    <mergeCell ref="P111:P120"/>
    <mergeCell ref="Q111:Q120"/>
    <mergeCell ref="R111:R120"/>
    <mergeCell ref="S111:S120"/>
    <mergeCell ref="B131:B140"/>
    <mergeCell ref="C131:C140"/>
    <mergeCell ref="D131:D140"/>
    <mergeCell ref="E131:E140"/>
    <mergeCell ref="F131:F140"/>
    <mergeCell ref="G131:G140"/>
    <mergeCell ref="H131:H140"/>
    <mergeCell ref="I131:I140"/>
    <mergeCell ref="J131:J140"/>
    <mergeCell ref="K131:K140"/>
    <mergeCell ref="L131:L140"/>
    <mergeCell ref="M131:M140"/>
    <mergeCell ref="N131:N140"/>
    <mergeCell ref="BC121:BC130"/>
    <mergeCell ref="BD121:BD130"/>
    <mergeCell ref="BE121:BE130"/>
    <mergeCell ref="BF121:BF130"/>
    <mergeCell ref="AX121:AX125"/>
    <mergeCell ref="AY121:AY125"/>
    <mergeCell ref="AZ121:AZ130"/>
    <mergeCell ref="BA121:BA130"/>
    <mergeCell ref="BB121:BB130"/>
    <mergeCell ref="AF121:AF130"/>
    <mergeCell ref="AG121:AG130"/>
    <mergeCell ref="AH121:AH130"/>
    <mergeCell ref="AI121:AI130"/>
    <mergeCell ref="AJ121:AJ130"/>
    <mergeCell ref="AA121:AA130"/>
    <mergeCell ref="AB121:AB130"/>
    <mergeCell ref="AC121:AC130"/>
    <mergeCell ref="AD121:AD130"/>
    <mergeCell ref="AE121:AE130"/>
    <mergeCell ref="Y131:Y140"/>
    <mergeCell ref="Z131:Z140"/>
    <mergeCell ref="AA131:AA140"/>
    <mergeCell ref="AB131:AB140"/>
    <mergeCell ref="AC131:AC140"/>
    <mergeCell ref="T131:T140"/>
    <mergeCell ref="U131:U140"/>
    <mergeCell ref="V131:V140"/>
    <mergeCell ref="W131:W140"/>
    <mergeCell ref="X131:X140"/>
    <mergeCell ref="O131:O140"/>
    <mergeCell ref="P131:P140"/>
    <mergeCell ref="Q131:Q140"/>
    <mergeCell ref="R131:R140"/>
    <mergeCell ref="S131:S140"/>
    <mergeCell ref="BH121:BH130"/>
    <mergeCell ref="AX126:AX130"/>
    <mergeCell ref="AY126:AY130"/>
    <mergeCell ref="BG121:BG130"/>
    <mergeCell ref="V121:V130"/>
    <mergeCell ref="W121:W130"/>
    <mergeCell ref="X121:X130"/>
    <mergeCell ref="Y121:Y130"/>
    <mergeCell ref="Z121:Z130"/>
    <mergeCell ref="Q121:Q130"/>
    <mergeCell ref="R121:R130"/>
    <mergeCell ref="S121:S130"/>
    <mergeCell ref="T121:T130"/>
    <mergeCell ref="U121:U130"/>
    <mergeCell ref="BF131:BF140"/>
    <mergeCell ref="BG131:BG140"/>
    <mergeCell ref="BH131:BH140"/>
    <mergeCell ref="AX136:AX140"/>
    <mergeCell ref="AY136:AY140"/>
    <mergeCell ref="BA131:BA140"/>
    <mergeCell ref="BB131:BB140"/>
    <mergeCell ref="BC131:BC140"/>
    <mergeCell ref="BD131:BD140"/>
    <mergeCell ref="BE131:BE140"/>
    <mergeCell ref="AI131:AI140"/>
    <mergeCell ref="AJ131:AJ140"/>
    <mergeCell ref="AX131:AX135"/>
    <mergeCell ref="AY131:AY135"/>
    <mergeCell ref="AZ131:AZ140"/>
    <mergeCell ref="AD131:AD140"/>
    <mergeCell ref="AE131:AE140"/>
    <mergeCell ref="AF131:AF140"/>
    <mergeCell ref="AG131:AG140"/>
    <mergeCell ref="AH131:AH140"/>
    <mergeCell ref="Q141:Q150"/>
    <mergeCell ref="R141:R150"/>
    <mergeCell ref="S141:S150"/>
    <mergeCell ref="T141:T150"/>
    <mergeCell ref="U141:U150"/>
    <mergeCell ref="L141:L150"/>
    <mergeCell ref="M141:M150"/>
    <mergeCell ref="N141:N150"/>
    <mergeCell ref="O141:O150"/>
    <mergeCell ref="P141:P150"/>
    <mergeCell ref="G141:G150"/>
    <mergeCell ref="H141:H150"/>
    <mergeCell ref="I141:I150"/>
    <mergeCell ref="J141:J150"/>
    <mergeCell ref="K141:K150"/>
    <mergeCell ref="B141:B150"/>
    <mergeCell ref="C141:C150"/>
    <mergeCell ref="D141:D150"/>
    <mergeCell ref="E141:E150"/>
    <mergeCell ref="F141:F150"/>
    <mergeCell ref="BA141:BA150"/>
    <mergeCell ref="BB141:BB150"/>
    <mergeCell ref="AF141:AF150"/>
    <mergeCell ref="AG141:AG150"/>
    <mergeCell ref="AH141:AH150"/>
    <mergeCell ref="AI141:AI150"/>
    <mergeCell ref="AJ141:AJ150"/>
    <mergeCell ref="AA141:AA150"/>
    <mergeCell ref="AB141:AB150"/>
    <mergeCell ref="AC141:AC150"/>
    <mergeCell ref="AD141:AD150"/>
    <mergeCell ref="AE141:AE150"/>
    <mergeCell ref="V141:V150"/>
    <mergeCell ref="W141:W150"/>
    <mergeCell ref="X141:X150"/>
    <mergeCell ref="Y141:Y150"/>
    <mergeCell ref="Z141:Z150"/>
    <mergeCell ref="V151:V160"/>
    <mergeCell ref="W151:W160"/>
    <mergeCell ref="X151:X160"/>
    <mergeCell ref="O151:O160"/>
    <mergeCell ref="P151:P160"/>
    <mergeCell ref="Q151:Q160"/>
    <mergeCell ref="R151:R160"/>
    <mergeCell ref="S151:S160"/>
    <mergeCell ref="BH141:BH150"/>
    <mergeCell ref="AX146:AX150"/>
    <mergeCell ref="AY146:AY150"/>
    <mergeCell ref="B151:B160"/>
    <mergeCell ref="C151:C160"/>
    <mergeCell ref="D151:D160"/>
    <mergeCell ref="E151:E160"/>
    <mergeCell ref="F151:F160"/>
    <mergeCell ref="G151:G160"/>
    <mergeCell ref="H151:H160"/>
    <mergeCell ref="I151:I160"/>
    <mergeCell ref="J151:J160"/>
    <mergeCell ref="K151:K160"/>
    <mergeCell ref="L151:L160"/>
    <mergeCell ref="M151:M160"/>
    <mergeCell ref="N151:N160"/>
    <mergeCell ref="BC141:BC150"/>
    <mergeCell ref="BD141:BD150"/>
    <mergeCell ref="BE141:BE150"/>
    <mergeCell ref="BF141:BF150"/>
    <mergeCell ref="BG141:BG150"/>
    <mergeCell ref="AX141:AX145"/>
    <mergeCell ref="AY141:AY145"/>
    <mergeCell ref="AZ141:AZ150"/>
    <mergeCell ref="B161:B170"/>
    <mergeCell ref="C161:C170"/>
    <mergeCell ref="D161:D170"/>
    <mergeCell ref="E161:E170"/>
    <mergeCell ref="F161:F170"/>
    <mergeCell ref="BF151:BF160"/>
    <mergeCell ref="BG151:BG160"/>
    <mergeCell ref="BH151:BH160"/>
    <mergeCell ref="AX156:AX160"/>
    <mergeCell ref="AY156:AY160"/>
    <mergeCell ref="BA151:BA160"/>
    <mergeCell ref="BB151:BB160"/>
    <mergeCell ref="BC151:BC160"/>
    <mergeCell ref="BD151:BD160"/>
    <mergeCell ref="BE151:BE160"/>
    <mergeCell ref="AI151:AI160"/>
    <mergeCell ref="AJ151:AJ160"/>
    <mergeCell ref="AX151:AX155"/>
    <mergeCell ref="AY151:AY155"/>
    <mergeCell ref="AZ151:AZ160"/>
    <mergeCell ref="AD151:AD160"/>
    <mergeCell ref="AE151:AE160"/>
    <mergeCell ref="AF151:AF160"/>
    <mergeCell ref="AG151:AG160"/>
    <mergeCell ref="AH151:AH160"/>
    <mergeCell ref="Y151:Y160"/>
    <mergeCell ref="Z151:Z160"/>
    <mergeCell ref="AA151:AA160"/>
    <mergeCell ref="AB151:AB160"/>
    <mergeCell ref="AC151:AC160"/>
    <mergeCell ref="T151:T160"/>
    <mergeCell ref="U151:U160"/>
    <mergeCell ref="V161:V170"/>
    <mergeCell ref="W161:W170"/>
    <mergeCell ref="X161:X170"/>
    <mergeCell ref="Y161:Y170"/>
    <mergeCell ref="Z161:Z170"/>
    <mergeCell ref="Q161:Q170"/>
    <mergeCell ref="R161:R170"/>
    <mergeCell ref="S161:S170"/>
    <mergeCell ref="T161:T170"/>
    <mergeCell ref="U161:U170"/>
    <mergeCell ref="L161:L170"/>
    <mergeCell ref="M161:M170"/>
    <mergeCell ref="N161:N170"/>
    <mergeCell ref="O161:O170"/>
    <mergeCell ref="P161:P170"/>
    <mergeCell ref="G161:G170"/>
    <mergeCell ref="H161:H170"/>
    <mergeCell ref="I161:I170"/>
    <mergeCell ref="J161:J170"/>
    <mergeCell ref="K161:K170"/>
    <mergeCell ref="BF161:BF170"/>
    <mergeCell ref="BG161:BG170"/>
    <mergeCell ref="AX161:AX165"/>
    <mergeCell ref="AY161:AY165"/>
    <mergeCell ref="AZ161:AZ170"/>
    <mergeCell ref="BA161:BA170"/>
    <mergeCell ref="BB161:BB170"/>
    <mergeCell ref="AF161:AF170"/>
    <mergeCell ref="AG161:AG170"/>
    <mergeCell ref="AH161:AH170"/>
    <mergeCell ref="AI161:AI170"/>
    <mergeCell ref="AJ161:AJ170"/>
    <mergeCell ref="AA161:AA170"/>
    <mergeCell ref="AB161:AB170"/>
    <mergeCell ref="AC161:AC170"/>
    <mergeCell ref="AD161:AD170"/>
    <mergeCell ref="AE161:AE170"/>
    <mergeCell ref="AA171:AA180"/>
    <mergeCell ref="AB171:AB180"/>
    <mergeCell ref="AC171:AC180"/>
    <mergeCell ref="T171:T180"/>
    <mergeCell ref="U171:U180"/>
    <mergeCell ref="V171:V180"/>
    <mergeCell ref="W171:W180"/>
    <mergeCell ref="X171:X180"/>
    <mergeCell ref="O171:O180"/>
    <mergeCell ref="P171:P180"/>
    <mergeCell ref="Q171:Q180"/>
    <mergeCell ref="R171:R180"/>
    <mergeCell ref="S171:S180"/>
    <mergeCell ref="BH161:BH170"/>
    <mergeCell ref="AX166:AX170"/>
    <mergeCell ref="AY166:AY170"/>
    <mergeCell ref="B171:B180"/>
    <mergeCell ref="C171:C180"/>
    <mergeCell ref="D171:D180"/>
    <mergeCell ref="E171:E180"/>
    <mergeCell ref="F171:F180"/>
    <mergeCell ref="G171:G180"/>
    <mergeCell ref="H171:H180"/>
    <mergeCell ref="I171:I180"/>
    <mergeCell ref="J171:J180"/>
    <mergeCell ref="K171:K180"/>
    <mergeCell ref="L171:L180"/>
    <mergeCell ref="M171:M180"/>
    <mergeCell ref="N171:N180"/>
    <mergeCell ref="BC161:BC170"/>
    <mergeCell ref="BD161:BD170"/>
    <mergeCell ref="BE161:BE170"/>
    <mergeCell ref="G181:G190"/>
    <mergeCell ref="H181:H190"/>
    <mergeCell ref="I181:I190"/>
    <mergeCell ref="J181:J190"/>
    <mergeCell ref="K181:K190"/>
    <mergeCell ref="B181:B190"/>
    <mergeCell ref="C181:C190"/>
    <mergeCell ref="D181:D190"/>
    <mergeCell ref="E181:E190"/>
    <mergeCell ref="F181:F190"/>
    <mergeCell ref="BF171:BF180"/>
    <mergeCell ref="BG171:BG180"/>
    <mergeCell ref="BH171:BH180"/>
    <mergeCell ref="AX176:AX180"/>
    <mergeCell ref="AY176:AY180"/>
    <mergeCell ref="BA171:BA180"/>
    <mergeCell ref="BB171:BB180"/>
    <mergeCell ref="BC171:BC180"/>
    <mergeCell ref="BD171:BD180"/>
    <mergeCell ref="BE171:BE180"/>
    <mergeCell ref="AI171:AI180"/>
    <mergeCell ref="AJ171:AJ180"/>
    <mergeCell ref="AX171:AX175"/>
    <mergeCell ref="AY171:AY175"/>
    <mergeCell ref="AZ171:AZ180"/>
    <mergeCell ref="AD171:AD180"/>
    <mergeCell ref="AE171:AE180"/>
    <mergeCell ref="AF171:AF180"/>
    <mergeCell ref="AG171:AG180"/>
    <mergeCell ref="AH171:AH180"/>
    <mergeCell ref="Y171:Y180"/>
    <mergeCell ref="Z171:Z180"/>
    <mergeCell ref="AB181:AB190"/>
    <mergeCell ref="AC181:AC190"/>
    <mergeCell ref="AD181:AD190"/>
    <mergeCell ref="AE181:AE190"/>
    <mergeCell ref="V181:V190"/>
    <mergeCell ref="W181:W190"/>
    <mergeCell ref="X181:X190"/>
    <mergeCell ref="Y181:Y190"/>
    <mergeCell ref="Z181:Z190"/>
    <mergeCell ref="Q181:Q190"/>
    <mergeCell ref="R181:R190"/>
    <mergeCell ref="S181:S190"/>
    <mergeCell ref="T181:T190"/>
    <mergeCell ref="U181:U190"/>
    <mergeCell ref="L181:L190"/>
    <mergeCell ref="M181:M190"/>
    <mergeCell ref="N181:N190"/>
    <mergeCell ref="O181:O190"/>
    <mergeCell ref="P181:P190"/>
    <mergeCell ref="BH181:BH190"/>
    <mergeCell ref="AX186:AX190"/>
    <mergeCell ref="AY186:AY190"/>
    <mergeCell ref="B191:B200"/>
    <mergeCell ref="C191:C200"/>
    <mergeCell ref="D191:D200"/>
    <mergeCell ref="E191:E200"/>
    <mergeCell ref="F191:F200"/>
    <mergeCell ref="G191:G200"/>
    <mergeCell ref="H191:H200"/>
    <mergeCell ref="I191:I200"/>
    <mergeCell ref="J191:J200"/>
    <mergeCell ref="K191:K200"/>
    <mergeCell ref="L191:L200"/>
    <mergeCell ref="M191:M200"/>
    <mergeCell ref="N191:N200"/>
    <mergeCell ref="BC181:BC190"/>
    <mergeCell ref="BD181:BD190"/>
    <mergeCell ref="BE181:BE190"/>
    <mergeCell ref="BF181:BF190"/>
    <mergeCell ref="BG181:BG190"/>
    <mergeCell ref="AX181:AX185"/>
    <mergeCell ref="AY181:AY185"/>
    <mergeCell ref="AZ181:AZ190"/>
    <mergeCell ref="BA181:BA190"/>
    <mergeCell ref="BB181:BB190"/>
    <mergeCell ref="AF181:AF190"/>
    <mergeCell ref="AG181:AG190"/>
    <mergeCell ref="AH181:AH190"/>
    <mergeCell ref="AI181:AI190"/>
    <mergeCell ref="AJ181:AJ190"/>
    <mergeCell ref="AA181:AA190"/>
    <mergeCell ref="BH191:BH200"/>
    <mergeCell ref="AX196:AX200"/>
    <mergeCell ref="AY196:AY200"/>
    <mergeCell ref="BA191:BA200"/>
    <mergeCell ref="BB191:BB200"/>
    <mergeCell ref="BC191:BC200"/>
    <mergeCell ref="BD191:BD200"/>
    <mergeCell ref="BE191:BE200"/>
    <mergeCell ref="AI191:AI200"/>
    <mergeCell ref="AJ191:AJ200"/>
    <mergeCell ref="AX191:AX195"/>
    <mergeCell ref="AY191:AY195"/>
    <mergeCell ref="AZ191:AZ200"/>
    <mergeCell ref="AD191:AD200"/>
    <mergeCell ref="AE191:AE200"/>
    <mergeCell ref="AF191:AF200"/>
    <mergeCell ref="AG191:AG200"/>
    <mergeCell ref="AH191:AH200"/>
    <mergeCell ref="L201:L210"/>
    <mergeCell ref="M201:M210"/>
    <mergeCell ref="N201:N210"/>
    <mergeCell ref="O201:O210"/>
    <mergeCell ref="P201:P210"/>
    <mergeCell ref="G201:G210"/>
    <mergeCell ref="H201:H210"/>
    <mergeCell ref="I201:I210"/>
    <mergeCell ref="J201:J210"/>
    <mergeCell ref="K201:K210"/>
    <mergeCell ref="B201:B210"/>
    <mergeCell ref="C201:C210"/>
    <mergeCell ref="D201:D210"/>
    <mergeCell ref="E201:E210"/>
    <mergeCell ref="F201:F210"/>
    <mergeCell ref="BF191:BF200"/>
    <mergeCell ref="BG191:BG200"/>
    <mergeCell ref="Y191:Y200"/>
    <mergeCell ref="Z191:Z200"/>
    <mergeCell ref="AA191:AA200"/>
    <mergeCell ref="AB191:AB200"/>
    <mergeCell ref="AC191:AC200"/>
    <mergeCell ref="T191:T200"/>
    <mergeCell ref="U191:U200"/>
    <mergeCell ref="V191:V200"/>
    <mergeCell ref="W191:W200"/>
    <mergeCell ref="X191:X200"/>
    <mergeCell ref="O191:O200"/>
    <mergeCell ref="P191:P200"/>
    <mergeCell ref="Q191:Q200"/>
    <mergeCell ref="R191:R200"/>
    <mergeCell ref="S191:S200"/>
    <mergeCell ref="B211:B220"/>
    <mergeCell ref="C211:C220"/>
    <mergeCell ref="D211:D220"/>
    <mergeCell ref="E211:E220"/>
    <mergeCell ref="F211:F220"/>
    <mergeCell ref="G211:G220"/>
    <mergeCell ref="H211:H220"/>
    <mergeCell ref="I211:I220"/>
    <mergeCell ref="J211:J220"/>
    <mergeCell ref="K211:K220"/>
    <mergeCell ref="L211:L220"/>
    <mergeCell ref="M211:M220"/>
    <mergeCell ref="N211:N220"/>
    <mergeCell ref="BC201:BC210"/>
    <mergeCell ref="BD201:BD210"/>
    <mergeCell ref="BE201:BE210"/>
    <mergeCell ref="BF201:BF210"/>
    <mergeCell ref="AX201:AX205"/>
    <mergeCell ref="AY201:AY205"/>
    <mergeCell ref="AZ201:AZ210"/>
    <mergeCell ref="BA201:BA210"/>
    <mergeCell ref="BB201:BB210"/>
    <mergeCell ref="AF201:AF210"/>
    <mergeCell ref="AG201:AG210"/>
    <mergeCell ref="AH201:AH210"/>
    <mergeCell ref="AI201:AI210"/>
    <mergeCell ref="AJ201:AJ210"/>
    <mergeCell ref="AA201:AA210"/>
    <mergeCell ref="AB201:AB210"/>
    <mergeCell ref="AC201:AC210"/>
    <mergeCell ref="AD201:AD210"/>
    <mergeCell ref="AE201:AE210"/>
    <mergeCell ref="Y211:Y220"/>
    <mergeCell ref="Z211:Z220"/>
    <mergeCell ref="AA211:AA220"/>
    <mergeCell ref="AB211:AB220"/>
    <mergeCell ref="AC211:AC220"/>
    <mergeCell ref="T211:T220"/>
    <mergeCell ref="U211:U220"/>
    <mergeCell ref="V211:V220"/>
    <mergeCell ref="W211:W220"/>
    <mergeCell ref="X211:X220"/>
    <mergeCell ref="O211:O220"/>
    <mergeCell ref="P211:P220"/>
    <mergeCell ref="Q211:Q220"/>
    <mergeCell ref="R211:R220"/>
    <mergeCell ref="S211:S220"/>
    <mergeCell ref="BH201:BH210"/>
    <mergeCell ref="AX206:AX210"/>
    <mergeCell ref="AY206:AY210"/>
    <mergeCell ref="BG201:BG210"/>
    <mergeCell ref="V201:V210"/>
    <mergeCell ref="W201:W210"/>
    <mergeCell ref="X201:X210"/>
    <mergeCell ref="Y201:Y210"/>
    <mergeCell ref="Z201:Z210"/>
    <mergeCell ref="Q201:Q210"/>
    <mergeCell ref="R201:R210"/>
    <mergeCell ref="S201:S210"/>
    <mergeCell ref="T201:T210"/>
    <mergeCell ref="U201:U210"/>
    <mergeCell ref="BF211:BF220"/>
    <mergeCell ref="BG211:BG220"/>
    <mergeCell ref="BH211:BH220"/>
    <mergeCell ref="AX216:AX220"/>
    <mergeCell ref="AY216:AY220"/>
    <mergeCell ref="BA211:BA220"/>
    <mergeCell ref="BB211:BB220"/>
    <mergeCell ref="BC211:BC220"/>
    <mergeCell ref="BD211:BD220"/>
    <mergeCell ref="BE211:BE220"/>
    <mergeCell ref="AI211:AI220"/>
    <mergeCell ref="AJ211:AJ220"/>
    <mergeCell ref="AX211:AX215"/>
    <mergeCell ref="AY211:AY215"/>
    <mergeCell ref="AZ211:AZ220"/>
    <mergeCell ref="AD211:AD220"/>
    <mergeCell ref="AE211:AE220"/>
    <mergeCell ref="AF211:AF220"/>
    <mergeCell ref="AG211:AG220"/>
    <mergeCell ref="AH211:AH220"/>
    <mergeCell ref="B221:B230"/>
    <mergeCell ref="C221:C230"/>
    <mergeCell ref="D221:D230"/>
    <mergeCell ref="E221:E230"/>
    <mergeCell ref="F221:F230"/>
    <mergeCell ref="G221:G230"/>
    <mergeCell ref="H221:H230"/>
    <mergeCell ref="I221:I230"/>
    <mergeCell ref="J221:J230"/>
    <mergeCell ref="K221:K230"/>
    <mergeCell ref="L221:L230"/>
    <mergeCell ref="M221:M230"/>
    <mergeCell ref="N221:N230"/>
    <mergeCell ref="O221:O230"/>
    <mergeCell ref="P221:P230"/>
    <mergeCell ref="Q221:Q230"/>
    <mergeCell ref="R221:R230"/>
    <mergeCell ref="S221:S230"/>
    <mergeCell ref="T221:T230"/>
    <mergeCell ref="U221:U230"/>
    <mergeCell ref="V221:V230"/>
    <mergeCell ref="W221:W230"/>
    <mergeCell ref="X221:X230"/>
    <mergeCell ref="Y221:Y230"/>
    <mergeCell ref="Z221:Z230"/>
    <mergeCell ref="AA221:AA230"/>
    <mergeCell ref="AB221:AB230"/>
    <mergeCell ref="AC221:AC230"/>
    <mergeCell ref="AD221:AD230"/>
    <mergeCell ref="AE221:AE230"/>
    <mergeCell ref="AF221:AF230"/>
    <mergeCell ref="AG221:AG230"/>
    <mergeCell ref="AH221:AH230"/>
    <mergeCell ref="AI221:AI230"/>
    <mergeCell ref="AJ221:AJ230"/>
    <mergeCell ref="AX221:AX225"/>
    <mergeCell ref="AY221:AY225"/>
    <mergeCell ref="AZ221:AZ230"/>
    <mergeCell ref="BA221:BA230"/>
    <mergeCell ref="BB221:BB230"/>
    <mergeCell ref="BC221:BC230"/>
    <mergeCell ref="BD221:BD230"/>
    <mergeCell ref="BE221:BE230"/>
    <mergeCell ref="BF221:BF230"/>
    <mergeCell ref="BG221:BG230"/>
    <mergeCell ref="BH221:BH230"/>
    <mergeCell ref="AX226:AX230"/>
    <mergeCell ref="AY226:AY230"/>
    <mergeCell ref="B231:B240"/>
    <mergeCell ref="C231:C240"/>
    <mergeCell ref="D231:D240"/>
    <mergeCell ref="E231:E240"/>
    <mergeCell ref="F231:F240"/>
    <mergeCell ref="G231:G240"/>
    <mergeCell ref="H231:H240"/>
    <mergeCell ref="I231:I240"/>
    <mergeCell ref="J231:J240"/>
    <mergeCell ref="K231:K240"/>
    <mergeCell ref="L231:L240"/>
    <mergeCell ref="M231:M240"/>
    <mergeCell ref="N231:N240"/>
    <mergeCell ref="O231:O240"/>
    <mergeCell ref="P231:P240"/>
    <mergeCell ref="Q231:Q240"/>
    <mergeCell ref="R231:R240"/>
    <mergeCell ref="S231:S240"/>
    <mergeCell ref="AX231:AX235"/>
    <mergeCell ref="AY231:AY235"/>
    <mergeCell ref="AZ231:AZ240"/>
    <mergeCell ref="BA231:BA240"/>
    <mergeCell ref="BB231:BB240"/>
    <mergeCell ref="BC231:BC240"/>
    <mergeCell ref="BD231:BD240"/>
    <mergeCell ref="BE231:BE240"/>
    <mergeCell ref="BF231:BF240"/>
    <mergeCell ref="BG231:BG240"/>
    <mergeCell ref="BH231:BH240"/>
    <mergeCell ref="AX236:AX240"/>
    <mergeCell ref="AY236:AY240"/>
    <mergeCell ref="T231:T240"/>
    <mergeCell ref="U231:U240"/>
    <mergeCell ref="V231:V240"/>
    <mergeCell ref="W231:W240"/>
    <mergeCell ref="X231:X240"/>
    <mergeCell ref="Y231:Y240"/>
    <mergeCell ref="Z231:Z240"/>
    <mergeCell ref="AA231:AA240"/>
    <mergeCell ref="AB231:AB240"/>
    <mergeCell ref="AC231:AC240"/>
    <mergeCell ref="AD231:AD240"/>
    <mergeCell ref="AE231:AE240"/>
    <mergeCell ref="AF231:AF240"/>
    <mergeCell ref="AG231:AG240"/>
    <mergeCell ref="AH231:AH240"/>
    <mergeCell ref="AI231:AI240"/>
    <mergeCell ref="AJ231:AJ240"/>
  </mergeCells>
  <conditionalFormatting sqref="I11 I21 I31 I41 I51 I61 I71">
    <cfRule type="containsText" dxfId="283" priority="345" operator="containsText" text="No es Riesgo de Corrupción">
      <formula>NOT(ISERROR(SEARCH("No es Riesgo de Corrupción",I11)))</formula>
    </cfRule>
    <cfRule type="containsText" dxfId="282" priority="346" operator="containsText" text="Si es Riesgo de Corrupción">
      <formula>NOT(ISERROR(SEARCH("Si es Riesgo de Corrupción",I11)))</formula>
    </cfRule>
  </conditionalFormatting>
  <conditionalFormatting sqref="AJ11:AJ20">
    <cfRule type="containsText" dxfId="281" priority="341" operator="containsText" text="Extrema">
      <formula>NOT(ISERROR(SEARCH("Extrema",AJ11)))</formula>
    </cfRule>
    <cfRule type="containsText" dxfId="280" priority="342" operator="containsText" text="Alta">
      <formula>NOT(ISERROR(SEARCH("Alta",AJ11)))</formula>
    </cfRule>
    <cfRule type="containsText" dxfId="279" priority="343" operator="containsText" text="Moderada">
      <formula>NOT(ISERROR(SEARCH("Moderada",AJ11)))</formula>
    </cfRule>
    <cfRule type="containsText" dxfId="278" priority="344" operator="containsText" text="Baja">
      <formula>NOT(ISERROR(SEARCH("Baja",AJ11)))</formula>
    </cfRule>
  </conditionalFormatting>
  <conditionalFormatting sqref="BE11:BE20">
    <cfRule type="containsText" dxfId="277" priority="337" operator="containsText" text="Extrema">
      <formula>NOT(ISERROR(SEARCH("Extrema",BE11)))</formula>
    </cfRule>
    <cfRule type="containsText" dxfId="276" priority="338" operator="containsText" text="Alta">
      <formula>NOT(ISERROR(SEARCH("Alta",BE11)))</formula>
    </cfRule>
    <cfRule type="containsText" dxfId="275" priority="339" operator="containsText" text="Moderada">
      <formula>NOT(ISERROR(SEARCH("Moderada",BE11)))</formula>
    </cfRule>
    <cfRule type="containsText" dxfId="274" priority="340" operator="containsText" text="Baja">
      <formula>NOT(ISERROR(SEARCH("Baja",BE11)))</formula>
    </cfRule>
  </conditionalFormatting>
  <conditionalFormatting sqref="AJ21:AJ30">
    <cfRule type="containsText" dxfId="273" priority="331" operator="containsText" text="Extrema">
      <formula>NOT(ISERROR(SEARCH("Extrema",AJ21)))</formula>
    </cfRule>
    <cfRule type="containsText" dxfId="272" priority="332" operator="containsText" text="Alta">
      <formula>NOT(ISERROR(SEARCH("Alta",AJ21)))</formula>
    </cfRule>
    <cfRule type="containsText" dxfId="271" priority="333" operator="containsText" text="Moderada">
      <formula>NOT(ISERROR(SEARCH("Moderada",AJ21)))</formula>
    </cfRule>
    <cfRule type="containsText" dxfId="270" priority="334" operator="containsText" text="Baja">
      <formula>NOT(ISERROR(SEARCH("Baja",AJ21)))</formula>
    </cfRule>
  </conditionalFormatting>
  <conditionalFormatting sqref="BE21:BE30">
    <cfRule type="containsText" dxfId="269" priority="327" operator="containsText" text="Extrema">
      <formula>NOT(ISERROR(SEARCH("Extrema",BE21)))</formula>
    </cfRule>
    <cfRule type="containsText" dxfId="268" priority="328" operator="containsText" text="Alta">
      <formula>NOT(ISERROR(SEARCH("Alta",BE21)))</formula>
    </cfRule>
    <cfRule type="containsText" dxfId="267" priority="329" operator="containsText" text="Moderada">
      <formula>NOT(ISERROR(SEARCH("Moderada",BE21)))</formula>
    </cfRule>
    <cfRule type="containsText" dxfId="266" priority="330" operator="containsText" text="Baja">
      <formula>NOT(ISERROR(SEARCH("Baja",BE21)))</formula>
    </cfRule>
  </conditionalFormatting>
  <conditionalFormatting sqref="AJ31:AJ40">
    <cfRule type="containsText" dxfId="265" priority="321" operator="containsText" text="Extrema">
      <formula>NOT(ISERROR(SEARCH("Extrema",AJ31)))</formula>
    </cfRule>
    <cfRule type="containsText" dxfId="264" priority="322" operator="containsText" text="Alta">
      <formula>NOT(ISERROR(SEARCH("Alta",AJ31)))</formula>
    </cfRule>
    <cfRule type="containsText" dxfId="263" priority="323" operator="containsText" text="Moderada">
      <formula>NOT(ISERROR(SEARCH("Moderada",AJ31)))</formula>
    </cfRule>
    <cfRule type="containsText" dxfId="262" priority="324" operator="containsText" text="Baja">
      <formula>NOT(ISERROR(SEARCH("Baja",AJ31)))</formula>
    </cfRule>
  </conditionalFormatting>
  <conditionalFormatting sqref="BE31:BE40">
    <cfRule type="containsText" dxfId="261" priority="317" operator="containsText" text="Extrema">
      <formula>NOT(ISERROR(SEARCH("Extrema",BE31)))</formula>
    </cfRule>
    <cfRule type="containsText" dxfId="260" priority="318" operator="containsText" text="Alta">
      <formula>NOT(ISERROR(SEARCH("Alta",BE31)))</formula>
    </cfRule>
    <cfRule type="containsText" dxfId="259" priority="319" operator="containsText" text="Moderada">
      <formula>NOT(ISERROR(SEARCH("Moderada",BE31)))</formula>
    </cfRule>
    <cfRule type="containsText" dxfId="258" priority="320" operator="containsText" text="Baja">
      <formula>NOT(ISERROR(SEARCH("Baja",BE31)))</formula>
    </cfRule>
  </conditionalFormatting>
  <conditionalFormatting sqref="AJ41:AJ50">
    <cfRule type="containsText" dxfId="257" priority="311" operator="containsText" text="Extrema">
      <formula>NOT(ISERROR(SEARCH("Extrema",AJ41)))</formula>
    </cfRule>
    <cfRule type="containsText" dxfId="256" priority="312" operator="containsText" text="Alta">
      <formula>NOT(ISERROR(SEARCH("Alta",AJ41)))</formula>
    </cfRule>
    <cfRule type="containsText" dxfId="255" priority="313" operator="containsText" text="Moderada">
      <formula>NOT(ISERROR(SEARCH("Moderada",AJ41)))</formula>
    </cfRule>
    <cfRule type="containsText" dxfId="254" priority="314" operator="containsText" text="Baja">
      <formula>NOT(ISERROR(SEARCH("Baja",AJ41)))</formula>
    </cfRule>
  </conditionalFormatting>
  <conditionalFormatting sqref="BE41:BE50">
    <cfRule type="containsText" dxfId="253" priority="307" operator="containsText" text="Extrema">
      <formula>NOT(ISERROR(SEARCH("Extrema",BE41)))</formula>
    </cfRule>
    <cfRule type="containsText" dxfId="252" priority="308" operator="containsText" text="Alta">
      <formula>NOT(ISERROR(SEARCH("Alta",BE41)))</formula>
    </cfRule>
    <cfRule type="containsText" dxfId="251" priority="309" operator="containsText" text="Moderada">
      <formula>NOT(ISERROR(SEARCH("Moderada",BE41)))</formula>
    </cfRule>
    <cfRule type="containsText" dxfId="250" priority="310" operator="containsText" text="Baja">
      <formula>NOT(ISERROR(SEARCH("Baja",BE41)))</formula>
    </cfRule>
  </conditionalFormatting>
  <conditionalFormatting sqref="AJ51:AJ60">
    <cfRule type="containsText" dxfId="249" priority="301" operator="containsText" text="Extrema">
      <formula>NOT(ISERROR(SEARCH("Extrema",AJ51)))</formula>
    </cfRule>
    <cfRule type="containsText" dxfId="248" priority="302" operator="containsText" text="Alta">
      <formula>NOT(ISERROR(SEARCH("Alta",AJ51)))</formula>
    </cfRule>
    <cfRule type="containsText" dxfId="247" priority="303" operator="containsText" text="Moderada">
      <formula>NOT(ISERROR(SEARCH("Moderada",AJ51)))</formula>
    </cfRule>
    <cfRule type="containsText" dxfId="246" priority="304" operator="containsText" text="Baja">
      <formula>NOT(ISERROR(SEARCH("Baja",AJ51)))</formula>
    </cfRule>
  </conditionalFormatting>
  <conditionalFormatting sqref="BE51:BE60">
    <cfRule type="containsText" dxfId="245" priority="297" operator="containsText" text="Extrema">
      <formula>NOT(ISERROR(SEARCH("Extrema",BE51)))</formula>
    </cfRule>
    <cfRule type="containsText" dxfId="244" priority="298" operator="containsText" text="Alta">
      <formula>NOT(ISERROR(SEARCH("Alta",BE51)))</formula>
    </cfRule>
    <cfRule type="containsText" dxfId="243" priority="299" operator="containsText" text="Moderada">
      <formula>NOT(ISERROR(SEARCH("Moderada",BE51)))</formula>
    </cfRule>
    <cfRule type="containsText" dxfId="242" priority="300" operator="containsText" text="Baja">
      <formula>NOT(ISERROR(SEARCH("Baja",BE51)))</formula>
    </cfRule>
  </conditionalFormatting>
  <conditionalFormatting sqref="AJ61:AJ70">
    <cfRule type="containsText" dxfId="241" priority="291" operator="containsText" text="Extrema">
      <formula>NOT(ISERROR(SEARCH("Extrema",AJ61)))</formula>
    </cfRule>
    <cfRule type="containsText" dxfId="240" priority="292" operator="containsText" text="Alta">
      <formula>NOT(ISERROR(SEARCH("Alta",AJ61)))</formula>
    </cfRule>
    <cfRule type="containsText" dxfId="239" priority="293" operator="containsText" text="Moderada">
      <formula>NOT(ISERROR(SEARCH("Moderada",AJ61)))</formula>
    </cfRule>
    <cfRule type="containsText" dxfId="238" priority="294" operator="containsText" text="Baja">
      <formula>NOT(ISERROR(SEARCH("Baja",AJ61)))</formula>
    </cfRule>
  </conditionalFormatting>
  <conditionalFormatting sqref="BE61:BE70">
    <cfRule type="containsText" dxfId="237" priority="287" operator="containsText" text="Extrema">
      <formula>NOT(ISERROR(SEARCH("Extrema",BE61)))</formula>
    </cfRule>
    <cfRule type="containsText" dxfId="236" priority="288" operator="containsText" text="Alta">
      <formula>NOT(ISERROR(SEARCH("Alta",BE61)))</formula>
    </cfRule>
    <cfRule type="containsText" dxfId="235" priority="289" operator="containsText" text="Moderada">
      <formula>NOT(ISERROR(SEARCH("Moderada",BE61)))</formula>
    </cfRule>
    <cfRule type="containsText" dxfId="234" priority="290" operator="containsText" text="Baja">
      <formula>NOT(ISERROR(SEARCH("Baja",BE61)))</formula>
    </cfRule>
  </conditionalFormatting>
  <conditionalFormatting sqref="AJ71:AJ80">
    <cfRule type="containsText" dxfId="233" priority="281" operator="containsText" text="Extrema">
      <formula>NOT(ISERROR(SEARCH("Extrema",AJ71)))</formula>
    </cfRule>
    <cfRule type="containsText" dxfId="232" priority="282" operator="containsText" text="Alta">
      <formula>NOT(ISERROR(SEARCH("Alta",AJ71)))</formula>
    </cfRule>
    <cfRule type="containsText" dxfId="231" priority="283" operator="containsText" text="Moderada">
      <formula>NOT(ISERROR(SEARCH("Moderada",AJ71)))</formula>
    </cfRule>
    <cfRule type="containsText" dxfId="230" priority="284" operator="containsText" text="Baja">
      <formula>NOT(ISERROR(SEARCH("Baja",AJ71)))</formula>
    </cfRule>
  </conditionalFormatting>
  <conditionalFormatting sqref="BE71:BE80">
    <cfRule type="containsText" dxfId="229" priority="277" operator="containsText" text="Extrema">
      <formula>NOT(ISERROR(SEARCH("Extrema",BE71)))</formula>
    </cfRule>
    <cfRule type="containsText" dxfId="228" priority="278" operator="containsText" text="Alta">
      <formula>NOT(ISERROR(SEARCH("Alta",BE71)))</formula>
    </cfRule>
    <cfRule type="containsText" dxfId="227" priority="279" operator="containsText" text="Moderada">
      <formula>NOT(ISERROR(SEARCH("Moderada",BE71)))</formula>
    </cfRule>
    <cfRule type="containsText" dxfId="226" priority="280" operator="containsText" text="Baja">
      <formula>NOT(ISERROR(SEARCH("Baja",BE71)))</formula>
    </cfRule>
  </conditionalFormatting>
  <conditionalFormatting sqref="I81 I91 I101 I111 I121 I131 I141">
    <cfRule type="containsText" dxfId="225" priority="275" operator="containsText" text="No es Riesgo de Corrupción">
      <formula>NOT(ISERROR(SEARCH("No es Riesgo de Corrupción",I81)))</formula>
    </cfRule>
    <cfRule type="containsText" dxfId="224" priority="276" operator="containsText" text="Si es Riesgo de Corrupción">
      <formula>NOT(ISERROR(SEARCH("Si es Riesgo de Corrupción",I81)))</formula>
    </cfRule>
  </conditionalFormatting>
  <conditionalFormatting sqref="AJ81:AJ90">
    <cfRule type="containsText" dxfId="223" priority="271" operator="containsText" text="Extrema">
      <formula>NOT(ISERROR(SEARCH("Extrema",AJ81)))</formula>
    </cfRule>
    <cfRule type="containsText" dxfId="222" priority="272" operator="containsText" text="Alta">
      <formula>NOT(ISERROR(SEARCH("Alta",AJ81)))</formula>
    </cfRule>
    <cfRule type="containsText" dxfId="221" priority="273" operator="containsText" text="Moderada">
      <formula>NOT(ISERROR(SEARCH("Moderada",AJ81)))</formula>
    </cfRule>
    <cfRule type="containsText" dxfId="220" priority="274" operator="containsText" text="Baja">
      <formula>NOT(ISERROR(SEARCH("Baja",AJ81)))</formula>
    </cfRule>
  </conditionalFormatting>
  <conditionalFormatting sqref="BE81:BE90">
    <cfRule type="containsText" dxfId="219" priority="267" operator="containsText" text="Extrema">
      <formula>NOT(ISERROR(SEARCH("Extrema",BE81)))</formula>
    </cfRule>
    <cfRule type="containsText" dxfId="218" priority="268" operator="containsText" text="Alta">
      <formula>NOT(ISERROR(SEARCH("Alta",BE81)))</formula>
    </cfRule>
    <cfRule type="containsText" dxfId="217" priority="269" operator="containsText" text="Moderada">
      <formula>NOT(ISERROR(SEARCH("Moderada",BE81)))</formula>
    </cfRule>
    <cfRule type="containsText" dxfId="216" priority="270" operator="containsText" text="Baja">
      <formula>NOT(ISERROR(SEARCH("Baja",BE81)))</formula>
    </cfRule>
  </conditionalFormatting>
  <conditionalFormatting sqref="AJ91:AJ100">
    <cfRule type="containsText" dxfId="215" priority="263" operator="containsText" text="Extrema">
      <formula>NOT(ISERROR(SEARCH("Extrema",AJ91)))</formula>
    </cfRule>
    <cfRule type="containsText" dxfId="214" priority="264" operator="containsText" text="Alta">
      <formula>NOT(ISERROR(SEARCH("Alta",AJ91)))</formula>
    </cfRule>
    <cfRule type="containsText" dxfId="213" priority="265" operator="containsText" text="Moderada">
      <formula>NOT(ISERROR(SEARCH("Moderada",AJ91)))</formula>
    </cfRule>
    <cfRule type="containsText" dxfId="212" priority="266" operator="containsText" text="Baja">
      <formula>NOT(ISERROR(SEARCH("Baja",AJ91)))</formula>
    </cfRule>
  </conditionalFormatting>
  <conditionalFormatting sqref="BE91:BE100">
    <cfRule type="containsText" dxfId="211" priority="259" operator="containsText" text="Extrema">
      <formula>NOT(ISERROR(SEARCH("Extrema",BE91)))</formula>
    </cfRule>
    <cfRule type="containsText" dxfId="210" priority="260" operator="containsText" text="Alta">
      <formula>NOT(ISERROR(SEARCH("Alta",BE91)))</formula>
    </cfRule>
    <cfRule type="containsText" dxfId="209" priority="261" operator="containsText" text="Moderada">
      <formula>NOT(ISERROR(SEARCH("Moderada",BE91)))</formula>
    </cfRule>
    <cfRule type="containsText" dxfId="208" priority="262" operator="containsText" text="Baja">
      <formula>NOT(ISERROR(SEARCH("Baja",BE91)))</formula>
    </cfRule>
  </conditionalFormatting>
  <conditionalFormatting sqref="AJ101:AJ110">
    <cfRule type="containsText" dxfId="207" priority="255" operator="containsText" text="Extrema">
      <formula>NOT(ISERROR(SEARCH("Extrema",AJ101)))</formula>
    </cfRule>
    <cfRule type="containsText" dxfId="206" priority="256" operator="containsText" text="Alta">
      <formula>NOT(ISERROR(SEARCH("Alta",AJ101)))</formula>
    </cfRule>
    <cfRule type="containsText" dxfId="205" priority="257" operator="containsText" text="Moderada">
      <formula>NOT(ISERROR(SEARCH("Moderada",AJ101)))</formula>
    </cfRule>
    <cfRule type="containsText" dxfId="204" priority="258" operator="containsText" text="Baja">
      <formula>NOT(ISERROR(SEARCH("Baja",AJ101)))</formula>
    </cfRule>
  </conditionalFormatting>
  <conditionalFormatting sqref="BE101:BE110">
    <cfRule type="containsText" dxfId="203" priority="251" operator="containsText" text="Extrema">
      <formula>NOT(ISERROR(SEARCH("Extrema",BE101)))</formula>
    </cfRule>
    <cfRule type="containsText" dxfId="202" priority="252" operator="containsText" text="Alta">
      <formula>NOT(ISERROR(SEARCH("Alta",BE101)))</formula>
    </cfRule>
    <cfRule type="containsText" dxfId="201" priority="253" operator="containsText" text="Moderada">
      <formula>NOT(ISERROR(SEARCH("Moderada",BE101)))</formula>
    </cfRule>
    <cfRule type="containsText" dxfId="200" priority="254" operator="containsText" text="Baja">
      <formula>NOT(ISERROR(SEARCH("Baja",BE101)))</formula>
    </cfRule>
  </conditionalFormatting>
  <conditionalFormatting sqref="AJ111:AJ120">
    <cfRule type="containsText" dxfId="199" priority="247" operator="containsText" text="Extrema">
      <formula>NOT(ISERROR(SEARCH("Extrema",AJ111)))</formula>
    </cfRule>
    <cfRule type="containsText" dxfId="198" priority="248" operator="containsText" text="Alta">
      <formula>NOT(ISERROR(SEARCH("Alta",AJ111)))</formula>
    </cfRule>
    <cfRule type="containsText" dxfId="197" priority="249" operator="containsText" text="Moderada">
      <formula>NOT(ISERROR(SEARCH("Moderada",AJ111)))</formula>
    </cfRule>
    <cfRule type="containsText" dxfId="196" priority="250" operator="containsText" text="Baja">
      <formula>NOT(ISERROR(SEARCH("Baja",AJ111)))</formula>
    </cfRule>
  </conditionalFormatting>
  <conditionalFormatting sqref="BE111:BE120">
    <cfRule type="containsText" dxfId="195" priority="243" operator="containsText" text="Extrema">
      <formula>NOT(ISERROR(SEARCH("Extrema",BE111)))</formula>
    </cfRule>
    <cfRule type="containsText" dxfId="194" priority="244" operator="containsText" text="Alta">
      <formula>NOT(ISERROR(SEARCH("Alta",BE111)))</formula>
    </cfRule>
    <cfRule type="containsText" dxfId="193" priority="245" operator="containsText" text="Moderada">
      <formula>NOT(ISERROR(SEARCH("Moderada",BE111)))</formula>
    </cfRule>
    <cfRule type="containsText" dxfId="192" priority="246" operator="containsText" text="Baja">
      <formula>NOT(ISERROR(SEARCH("Baja",BE111)))</formula>
    </cfRule>
  </conditionalFormatting>
  <conditionalFormatting sqref="AJ121:AJ130">
    <cfRule type="containsText" dxfId="191" priority="239" operator="containsText" text="Extrema">
      <formula>NOT(ISERROR(SEARCH("Extrema",AJ121)))</formula>
    </cfRule>
    <cfRule type="containsText" dxfId="190" priority="240" operator="containsText" text="Alta">
      <formula>NOT(ISERROR(SEARCH("Alta",AJ121)))</formula>
    </cfRule>
    <cfRule type="containsText" dxfId="189" priority="241" operator="containsText" text="Moderada">
      <formula>NOT(ISERROR(SEARCH("Moderada",AJ121)))</formula>
    </cfRule>
    <cfRule type="containsText" dxfId="188" priority="242" operator="containsText" text="Baja">
      <formula>NOT(ISERROR(SEARCH("Baja",AJ121)))</formula>
    </cfRule>
  </conditionalFormatting>
  <conditionalFormatting sqref="BE121:BE130">
    <cfRule type="containsText" dxfId="187" priority="235" operator="containsText" text="Extrema">
      <formula>NOT(ISERROR(SEARCH("Extrema",BE121)))</formula>
    </cfRule>
    <cfRule type="containsText" dxfId="186" priority="236" operator="containsText" text="Alta">
      <formula>NOT(ISERROR(SEARCH("Alta",BE121)))</formula>
    </cfRule>
    <cfRule type="containsText" dxfId="185" priority="237" operator="containsText" text="Moderada">
      <formula>NOT(ISERROR(SEARCH("Moderada",BE121)))</formula>
    </cfRule>
    <cfRule type="containsText" dxfId="184" priority="238" operator="containsText" text="Baja">
      <formula>NOT(ISERROR(SEARCH("Baja",BE121)))</formula>
    </cfRule>
  </conditionalFormatting>
  <conditionalFormatting sqref="AJ131:AJ140">
    <cfRule type="containsText" dxfId="183" priority="231" operator="containsText" text="Extrema">
      <formula>NOT(ISERROR(SEARCH("Extrema",AJ131)))</formula>
    </cfRule>
    <cfRule type="containsText" dxfId="182" priority="232" operator="containsText" text="Alta">
      <formula>NOT(ISERROR(SEARCH("Alta",AJ131)))</formula>
    </cfRule>
    <cfRule type="containsText" dxfId="181" priority="233" operator="containsText" text="Moderada">
      <formula>NOT(ISERROR(SEARCH("Moderada",AJ131)))</formula>
    </cfRule>
    <cfRule type="containsText" dxfId="180" priority="234" operator="containsText" text="Baja">
      <formula>NOT(ISERROR(SEARCH("Baja",AJ131)))</formula>
    </cfRule>
  </conditionalFormatting>
  <conditionalFormatting sqref="BE131:BE140">
    <cfRule type="containsText" dxfId="179" priority="227" operator="containsText" text="Extrema">
      <formula>NOT(ISERROR(SEARCH("Extrema",BE131)))</formula>
    </cfRule>
    <cfRule type="containsText" dxfId="178" priority="228" operator="containsText" text="Alta">
      <formula>NOT(ISERROR(SEARCH("Alta",BE131)))</formula>
    </cfRule>
    <cfRule type="containsText" dxfId="177" priority="229" operator="containsText" text="Moderada">
      <formula>NOT(ISERROR(SEARCH("Moderada",BE131)))</formula>
    </cfRule>
    <cfRule type="containsText" dxfId="176" priority="230" operator="containsText" text="Baja">
      <formula>NOT(ISERROR(SEARCH("Baja",BE131)))</formula>
    </cfRule>
  </conditionalFormatting>
  <conditionalFormatting sqref="AJ141:AJ150">
    <cfRule type="containsText" dxfId="175" priority="223" operator="containsText" text="Extrema">
      <formula>NOT(ISERROR(SEARCH("Extrema",AJ141)))</formula>
    </cfRule>
    <cfRule type="containsText" dxfId="174" priority="224" operator="containsText" text="Alta">
      <formula>NOT(ISERROR(SEARCH("Alta",AJ141)))</formula>
    </cfRule>
    <cfRule type="containsText" dxfId="173" priority="225" operator="containsText" text="Moderada">
      <formula>NOT(ISERROR(SEARCH("Moderada",AJ141)))</formula>
    </cfRule>
    <cfRule type="containsText" dxfId="172" priority="226" operator="containsText" text="Baja">
      <formula>NOT(ISERROR(SEARCH("Baja",AJ141)))</formula>
    </cfRule>
  </conditionalFormatting>
  <conditionalFormatting sqref="BE141:BE150">
    <cfRule type="containsText" dxfId="171" priority="219" operator="containsText" text="Extrema">
      <formula>NOT(ISERROR(SEARCH("Extrema",BE141)))</formula>
    </cfRule>
    <cfRule type="containsText" dxfId="170" priority="220" operator="containsText" text="Alta">
      <formula>NOT(ISERROR(SEARCH("Alta",BE141)))</formula>
    </cfRule>
    <cfRule type="containsText" dxfId="169" priority="221" operator="containsText" text="Moderada">
      <formula>NOT(ISERROR(SEARCH("Moderada",BE141)))</formula>
    </cfRule>
    <cfRule type="containsText" dxfId="168" priority="222" operator="containsText" text="Baja">
      <formula>NOT(ISERROR(SEARCH("Baja",BE141)))</formula>
    </cfRule>
  </conditionalFormatting>
  <conditionalFormatting sqref="I151 I161 I171 I181 I191 I201 I211 I221 I231">
    <cfRule type="containsText" dxfId="167" priority="217" operator="containsText" text="No es Riesgo de Corrupción">
      <formula>NOT(ISERROR(SEARCH("No es Riesgo de Corrupción",I151)))</formula>
    </cfRule>
    <cfRule type="containsText" dxfId="166" priority="218" operator="containsText" text="Si es Riesgo de Corrupción">
      <formula>NOT(ISERROR(SEARCH("Si es Riesgo de Corrupción",I151)))</formula>
    </cfRule>
  </conditionalFormatting>
  <conditionalFormatting sqref="AJ151:AJ160">
    <cfRule type="containsText" dxfId="165" priority="213" operator="containsText" text="Extrema">
      <formula>NOT(ISERROR(SEARCH("Extrema",AJ151)))</formula>
    </cfRule>
    <cfRule type="containsText" dxfId="164" priority="214" operator="containsText" text="Alta">
      <formula>NOT(ISERROR(SEARCH("Alta",AJ151)))</formula>
    </cfRule>
    <cfRule type="containsText" dxfId="163" priority="215" operator="containsText" text="Moderada">
      <formula>NOT(ISERROR(SEARCH("Moderada",AJ151)))</formula>
    </cfRule>
    <cfRule type="containsText" dxfId="162" priority="216" operator="containsText" text="Baja">
      <formula>NOT(ISERROR(SEARCH("Baja",AJ151)))</formula>
    </cfRule>
  </conditionalFormatting>
  <conditionalFormatting sqref="BE151:BE160">
    <cfRule type="containsText" dxfId="161" priority="209" operator="containsText" text="Extrema">
      <formula>NOT(ISERROR(SEARCH("Extrema",BE151)))</formula>
    </cfRule>
    <cfRule type="containsText" dxfId="160" priority="210" operator="containsText" text="Alta">
      <formula>NOT(ISERROR(SEARCH("Alta",BE151)))</formula>
    </cfRule>
    <cfRule type="containsText" dxfId="159" priority="211" operator="containsText" text="Moderada">
      <formula>NOT(ISERROR(SEARCH("Moderada",BE151)))</formula>
    </cfRule>
    <cfRule type="containsText" dxfId="158" priority="212" operator="containsText" text="Baja">
      <formula>NOT(ISERROR(SEARCH("Baja",BE151)))</formula>
    </cfRule>
  </conditionalFormatting>
  <conditionalFormatting sqref="AJ161:AJ170">
    <cfRule type="containsText" dxfId="157" priority="205" operator="containsText" text="Extrema">
      <formula>NOT(ISERROR(SEARCH("Extrema",AJ161)))</formula>
    </cfRule>
    <cfRule type="containsText" dxfId="156" priority="206" operator="containsText" text="Alta">
      <formula>NOT(ISERROR(SEARCH("Alta",AJ161)))</formula>
    </cfRule>
    <cfRule type="containsText" dxfId="155" priority="207" operator="containsText" text="Moderada">
      <formula>NOT(ISERROR(SEARCH("Moderada",AJ161)))</formula>
    </cfRule>
    <cfRule type="containsText" dxfId="154" priority="208" operator="containsText" text="Baja">
      <formula>NOT(ISERROR(SEARCH("Baja",AJ161)))</formula>
    </cfRule>
  </conditionalFormatting>
  <conditionalFormatting sqref="BE161:BE170">
    <cfRule type="containsText" dxfId="153" priority="201" operator="containsText" text="Extrema">
      <formula>NOT(ISERROR(SEARCH("Extrema",BE161)))</formula>
    </cfRule>
    <cfRule type="containsText" dxfId="152" priority="202" operator="containsText" text="Alta">
      <formula>NOT(ISERROR(SEARCH("Alta",BE161)))</formula>
    </cfRule>
    <cfRule type="containsText" dxfId="151" priority="203" operator="containsText" text="Moderada">
      <formula>NOT(ISERROR(SEARCH("Moderada",BE161)))</formula>
    </cfRule>
    <cfRule type="containsText" dxfId="150" priority="204" operator="containsText" text="Baja">
      <formula>NOT(ISERROR(SEARCH("Baja",BE161)))</formula>
    </cfRule>
  </conditionalFormatting>
  <conditionalFormatting sqref="AJ171:AJ180">
    <cfRule type="containsText" dxfId="149" priority="197" operator="containsText" text="Extrema">
      <formula>NOT(ISERROR(SEARCH("Extrema",AJ171)))</formula>
    </cfRule>
    <cfRule type="containsText" dxfId="148" priority="198" operator="containsText" text="Alta">
      <formula>NOT(ISERROR(SEARCH("Alta",AJ171)))</formula>
    </cfRule>
    <cfRule type="containsText" dxfId="147" priority="199" operator="containsText" text="Moderada">
      <formula>NOT(ISERROR(SEARCH("Moderada",AJ171)))</formula>
    </cfRule>
    <cfRule type="containsText" dxfId="146" priority="200" operator="containsText" text="Baja">
      <formula>NOT(ISERROR(SEARCH("Baja",AJ171)))</formula>
    </cfRule>
  </conditionalFormatting>
  <conditionalFormatting sqref="BE171:BE180">
    <cfRule type="containsText" dxfId="145" priority="193" operator="containsText" text="Extrema">
      <formula>NOT(ISERROR(SEARCH("Extrema",BE171)))</formula>
    </cfRule>
    <cfRule type="containsText" dxfId="144" priority="194" operator="containsText" text="Alta">
      <formula>NOT(ISERROR(SEARCH("Alta",BE171)))</formula>
    </cfRule>
    <cfRule type="containsText" dxfId="143" priority="195" operator="containsText" text="Moderada">
      <formula>NOT(ISERROR(SEARCH("Moderada",BE171)))</formula>
    </cfRule>
    <cfRule type="containsText" dxfId="142" priority="196" operator="containsText" text="Baja">
      <formula>NOT(ISERROR(SEARCH("Baja",BE171)))</formula>
    </cfRule>
  </conditionalFormatting>
  <conditionalFormatting sqref="AJ181:AJ190">
    <cfRule type="containsText" dxfId="141" priority="189" operator="containsText" text="Extrema">
      <formula>NOT(ISERROR(SEARCH("Extrema",AJ181)))</formula>
    </cfRule>
    <cfRule type="containsText" dxfId="140" priority="190" operator="containsText" text="Alta">
      <formula>NOT(ISERROR(SEARCH("Alta",AJ181)))</formula>
    </cfRule>
    <cfRule type="containsText" dxfId="139" priority="191" operator="containsText" text="Moderada">
      <formula>NOT(ISERROR(SEARCH("Moderada",AJ181)))</formula>
    </cfRule>
    <cfRule type="containsText" dxfId="138" priority="192" operator="containsText" text="Baja">
      <formula>NOT(ISERROR(SEARCH("Baja",AJ181)))</formula>
    </cfRule>
  </conditionalFormatting>
  <conditionalFormatting sqref="BE181:BE190">
    <cfRule type="containsText" dxfId="137" priority="185" operator="containsText" text="Extrema">
      <formula>NOT(ISERROR(SEARCH("Extrema",BE181)))</formula>
    </cfRule>
    <cfRule type="containsText" dxfId="136" priority="186" operator="containsText" text="Alta">
      <formula>NOT(ISERROR(SEARCH("Alta",BE181)))</formula>
    </cfRule>
    <cfRule type="containsText" dxfId="135" priority="187" operator="containsText" text="Moderada">
      <formula>NOT(ISERROR(SEARCH("Moderada",BE181)))</formula>
    </cfRule>
    <cfRule type="containsText" dxfId="134" priority="188" operator="containsText" text="Baja">
      <formula>NOT(ISERROR(SEARCH("Baja",BE181)))</formula>
    </cfRule>
  </conditionalFormatting>
  <conditionalFormatting sqref="AJ191:AJ200">
    <cfRule type="containsText" dxfId="133" priority="181" operator="containsText" text="Extrema">
      <formula>NOT(ISERROR(SEARCH("Extrema",AJ191)))</formula>
    </cfRule>
    <cfRule type="containsText" dxfId="132" priority="182" operator="containsText" text="Alta">
      <formula>NOT(ISERROR(SEARCH("Alta",AJ191)))</formula>
    </cfRule>
    <cfRule type="containsText" dxfId="131" priority="183" operator="containsText" text="Moderada">
      <formula>NOT(ISERROR(SEARCH("Moderada",AJ191)))</formula>
    </cfRule>
    <cfRule type="containsText" dxfId="130" priority="184" operator="containsText" text="Baja">
      <formula>NOT(ISERROR(SEARCH("Baja",AJ191)))</formula>
    </cfRule>
  </conditionalFormatting>
  <conditionalFormatting sqref="BE191:BE200">
    <cfRule type="containsText" dxfId="129" priority="177" operator="containsText" text="Extrema">
      <formula>NOT(ISERROR(SEARCH("Extrema",BE191)))</formula>
    </cfRule>
    <cfRule type="containsText" dxfId="128" priority="178" operator="containsText" text="Alta">
      <formula>NOT(ISERROR(SEARCH("Alta",BE191)))</formula>
    </cfRule>
    <cfRule type="containsText" dxfId="127" priority="179" operator="containsText" text="Moderada">
      <formula>NOT(ISERROR(SEARCH("Moderada",BE191)))</formula>
    </cfRule>
    <cfRule type="containsText" dxfId="126" priority="180" operator="containsText" text="Baja">
      <formula>NOT(ISERROR(SEARCH("Baja",BE191)))</formula>
    </cfRule>
  </conditionalFormatting>
  <conditionalFormatting sqref="AJ201:AJ210">
    <cfRule type="containsText" dxfId="125" priority="173" operator="containsText" text="Extrema">
      <formula>NOT(ISERROR(SEARCH("Extrema",AJ201)))</formula>
    </cfRule>
    <cfRule type="containsText" dxfId="124" priority="174" operator="containsText" text="Alta">
      <formula>NOT(ISERROR(SEARCH("Alta",AJ201)))</formula>
    </cfRule>
    <cfRule type="containsText" dxfId="123" priority="175" operator="containsText" text="Moderada">
      <formula>NOT(ISERROR(SEARCH("Moderada",AJ201)))</formula>
    </cfRule>
    <cfRule type="containsText" dxfId="122" priority="176" operator="containsText" text="Baja">
      <formula>NOT(ISERROR(SEARCH("Baja",AJ201)))</formula>
    </cfRule>
  </conditionalFormatting>
  <conditionalFormatting sqref="BE201:BE210">
    <cfRule type="containsText" dxfId="121" priority="169" operator="containsText" text="Extrema">
      <formula>NOT(ISERROR(SEARCH("Extrema",BE201)))</formula>
    </cfRule>
    <cfRule type="containsText" dxfId="120" priority="170" operator="containsText" text="Alta">
      <formula>NOT(ISERROR(SEARCH("Alta",BE201)))</formula>
    </cfRule>
    <cfRule type="containsText" dxfId="119" priority="171" operator="containsText" text="Moderada">
      <formula>NOT(ISERROR(SEARCH("Moderada",BE201)))</formula>
    </cfRule>
    <cfRule type="containsText" dxfId="118" priority="172" operator="containsText" text="Baja">
      <formula>NOT(ISERROR(SEARCH("Baja",BE201)))</formula>
    </cfRule>
  </conditionalFormatting>
  <conditionalFormatting sqref="AJ211:AJ240">
    <cfRule type="containsText" dxfId="117" priority="165" operator="containsText" text="Extrema">
      <formula>NOT(ISERROR(SEARCH("Extrema",AJ211)))</formula>
    </cfRule>
    <cfRule type="containsText" dxfId="116" priority="166" operator="containsText" text="Alta">
      <formula>NOT(ISERROR(SEARCH("Alta",AJ211)))</formula>
    </cfRule>
    <cfRule type="containsText" dxfId="115" priority="167" operator="containsText" text="Moderada">
      <formula>NOT(ISERROR(SEARCH("Moderada",AJ211)))</formula>
    </cfRule>
    <cfRule type="containsText" dxfId="114" priority="168" operator="containsText" text="Baja">
      <formula>NOT(ISERROR(SEARCH("Baja",AJ211)))</formula>
    </cfRule>
  </conditionalFormatting>
  <conditionalFormatting sqref="BE211:BE240">
    <cfRule type="containsText" dxfId="113" priority="161" operator="containsText" text="Extrema">
      <formula>NOT(ISERROR(SEARCH("Extrema",BE211)))</formula>
    </cfRule>
    <cfRule type="containsText" dxfId="112" priority="162" operator="containsText" text="Alta">
      <formula>NOT(ISERROR(SEARCH("Alta",BE211)))</formula>
    </cfRule>
    <cfRule type="containsText" dxfId="111" priority="163" operator="containsText" text="Moderada">
      <formula>NOT(ISERROR(SEARCH("Moderada",BE211)))</formula>
    </cfRule>
    <cfRule type="containsText" dxfId="110" priority="164" operator="containsText" text="Baja">
      <formula>NOT(ISERROR(SEARCH("Baja",BE211)))</formula>
    </cfRule>
  </conditionalFormatting>
  <conditionalFormatting sqref="I241">
    <cfRule type="containsText" dxfId="109" priority="159" operator="containsText" text="No es Riesgo de Corrupción">
      <formula>NOT(ISERROR(SEARCH("No es Riesgo de Corrupción",I241)))</formula>
    </cfRule>
    <cfRule type="containsText" dxfId="108" priority="160" operator="containsText" text="Si es Riesgo de Corrupción">
      <formula>NOT(ISERROR(SEARCH("Si es Riesgo de Corrupción",I241)))</formula>
    </cfRule>
  </conditionalFormatting>
  <conditionalFormatting sqref="AJ241:AJ250">
    <cfRule type="containsText" dxfId="107" priority="155" operator="containsText" text="Extrema">
      <formula>NOT(ISERROR(SEARCH("Extrema",AJ241)))</formula>
    </cfRule>
    <cfRule type="containsText" dxfId="106" priority="156" operator="containsText" text="Alta">
      <formula>NOT(ISERROR(SEARCH("Alta",AJ241)))</formula>
    </cfRule>
    <cfRule type="containsText" dxfId="105" priority="157" operator="containsText" text="Moderada">
      <formula>NOT(ISERROR(SEARCH("Moderada",AJ241)))</formula>
    </cfRule>
    <cfRule type="containsText" dxfId="104" priority="158" operator="containsText" text="Baja">
      <formula>NOT(ISERROR(SEARCH("Baja",AJ241)))</formula>
    </cfRule>
  </conditionalFormatting>
  <conditionalFormatting sqref="BE241:BE250">
    <cfRule type="containsText" dxfId="103" priority="151" operator="containsText" text="Extrema">
      <formula>NOT(ISERROR(SEARCH("Extrema",BE241)))</formula>
    </cfRule>
    <cfRule type="containsText" dxfId="102" priority="152" operator="containsText" text="Alta">
      <formula>NOT(ISERROR(SEARCH("Alta",BE241)))</formula>
    </cfRule>
    <cfRule type="containsText" dxfId="101" priority="153" operator="containsText" text="Moderada">
      <formula>NOT(ISERROR(SEARCH("Moderada",BE241)))</formula>
    </cfRule>
    <cfRule type="containsText" dxfId="100" priority="154" operator="containsText" text="Baja">
      <formula>NOT(ISERROR(SEARCH("Baja",BE241)))</formula>
    </cfRule>
  </conditionalFormatting>
  <conditionalFormatting sqref="I251">
    <cfRule type="containsText" dxfId="99" priority="149" operator="containsText" text="No es Riesgo de Corrupción">
      <formula>NOT(ISERROR(SEARCH("No es Riesgo de Corrupción",I251)))</formula>
    </cfRule>
    <cfRule type="containsText" dxfId="98" priority="150" operator="containsText" text="Si es Riesgo de Corrupción">
      <formula>NOT(ISERROR(SEARCH("Si es Riesgo de Corrupción",I251)))</formula>
    </cfRule>
  </conditionalFormatting>
  <conditionalFormatting sqref="AJ251:AJ260">
    <cfRule type="containsText" dxfId="97" priority="145" operator="containsText" text="Extrema">
      <formula>NOT(ISERROR(SEARCH("Extrema",AJ251)))</formula>
    </cfRule>
    <cfRule type="containsText" dxfId="96" priority="146" operator="containsText" text="Alta">
      <formula>NOT(ISERROR(SEARCH("Alta",AJ251)))</formula>
    </cfRule>
    <cfRule type="containsText" dxfId="95" priority="147" operator="containsText" text="Moderada">
      <formula>NOT(ISERROR(SEARCH("Moderada",AJ251)))</formula>
    </cfRule>
    <cfRule type="containsText" dxfId="94" priority="148" operator="containsText" text="Baja">
      <formula>NOT(ISERROR(SEARCH("Baja",AJ251)))</formula>
    </cfRule>
  </conditionalFormatting>
  <conditionalFormatting sqref="BE251:BE260">
    <cfRule type="containsText" dxfId="93" priority="141" operator="containsText" text="Extrema">
      <formula>NOT(ISERROR(SEARCH("Extrema",BE251)))</formula>
    </cfRule>
    <cfRule type="containsText" dxfId="92" priority="142" operator="containsText" text="Alta">
      <formula>NOT(ISERROR(SEARCH("Alta",BE251)))</formula>
    </cfRule>
    <cfRule type="containsText" dxfId="91" priority="143" operator="containsText" text="Moderada">
      <formula>NOT(ISERROR(SEARCH("Moderada",BE251)))</formula>
    </cfRule>
    <cfRule type="containsText" dxfId="90" priority="144" operator="containsText" text="Baja">
      <formula>NOT(ISERROR(SEARCH("Baja",BE251)))</formula>
    </cfRule>
  </conditionalFormatting>
  <conditionalFormatting sqref="I261">
    <cfRule type="containsText" dxfId="89" priority="139" operator="containsText" text="No es Riesgo de Corrupción">
      <formula>NOT(ISERROR(SEARCH("No es Riesgo de Corrupción",I261)))</formula>
    </cfRule>
    <cfRule type="containsText" dxfId="88" priority="140" operator="containsText" text="Si es Riesgo de Corrupción">
      <formula>NOT(ISERROR(SEARCH("Si es Riesgo de Corrupción",I261)))</formula>
    </cfRule>
  </conditionalFormatting>
  <conditionalFormatting sqref="AJ261:AJ270">
    <cfRule type="containsText" dxfId="87" priority="135" operator="containsText" text="Extrema">
      <formula>NOT(ISERROR(SEARCH("Extrema",AJ261)))</formula>
    </cfRule>
    <cfRule type="containsText" dxfId="86" priority="136" operator="containsText" text="Alta">
      <formula>NOT(ISERROR(SEARCH("Alta",AJ261)))</formula>
    </cfRule>
    <cfRule type="containsText" dxfId="85" priority="137" operator="containsText" text="Moderada">
      <formula>NOT(ISERROR(SEARCH("Moderada",AJ261)))</formula>
    </cfRule>
    <cfRule type="containsText" dxfId="84" priority="138" operator="containsText" text="Baja">
      <formula>NOT(ISERROR(SEARCH("Baja",AJ261)))</formula>
    </cfRule>
  </conditionalFormatting>
  <conditionalFormatting sqref="BE261:BE270">
    <cfRule type="containsText" dxfId="83" priority="131" operator="containsText" text="Extrema">
      <formula>NOT(ISERROR(SEARCH("Extrema",BE261)))</formula>
    </cfRule>
    <cfRule type="containsText" dxfId="82" priority="132" operator="containsText" text="Alta">
      <formula>NOT(ISERROR(SEARCH("Alta",BE261)))</formula>
    </cfRule>
    <cfRule type="containsText" dxfId="81" priority="133" operator="containsText" text="Moderada">
      <formula>NOT(ISERROR(SEARCH("Moderada",BE261)))</formula>
    </cfRule>
    <cfRule type="containsText" dxfId="80" priority="134" operator="containsText" text="Baja">
      <formula>NOT(ISERROR(SEARCH("Baja",BE261)))</formula>
    </cfRule>
  </conditionalFormatting>
  <conditionalFormatting sqref="I271">
    <cfRule type="containsText" dxfId="79" priority="129" operator="containsText" text="No es Riesgo de Corrupción">
      <formula>NOT(ISERROR(SEARCH("No es Riesgo de Corrupción",I271)))</formula>
    </cfRule>
    <cfRule type="containsText" dxfId="78" priority="130" operator="containsText" text="Si es Riesgo de Corrupción">
      <formula>NOT(ISERROR(SEARCH("Si es Riesgo de Corrupción",I271)))</formula>
    </cfRule>
  </conditionalFormatting>
  <conditionalFormatting sqref="AJ271:AJ280">
    <cfRule type="containsText" dxfId="77" priority="125" operator="containsText" text="Extrema">
      <formula>NOT(ISERROR(SEARCH("Extrema",AJ271)))</formula>
    </cfRule>
    <cfRule type="containsText" dxfId="76" priority="126" operator="containsText" text="Alta">
      <formula>NOT(ISERROR(SEARCH("Alta",AJ271)))</formula>
    </cfRule>
    <cfRule type="containsText" dxfId="75" priority="127" operator="containsText" text="Moderada">
      <formula>NOT(ISERROR(SEARCH("Moderada",AJ271)))</formula>
    </cfRule>
    <cfRule type="containsText" dxfId="74" priority="128" operator="containsText" text="Baja">
      <formula>NOT(ISERROR(SEARCH("Baja",AJ271)))</formula>
    </cfRule>
  </conditionalFormatting>
  <conditionalFormatting sqref="BE271:BE280">
    <cfRule type="containsText" dxfId="73" priority="121" operator="containsText" text="Extrema">
      <formula>NOT(ISERROR(SEARCH("Extrema",BE271)))</formula>
    </cfRule>
    <cfRule type="containsText" dxfId="72" priority="122" operator="containsText" text="Alta">
      <formula>NOT(ISERROR(SEARCH("Alta",BE271)))</formula>
    </cfRule>
    <cfRule type="containsText" dxfId="71" priority="123" operator="containsText" text="Moderada">
      <formula>NOT(ISERROR(SEARCH("Moderada",BE271)))</formula>
    </cfRule>
    <cfRule type="containsText" dxfId="70" priority="124" operator="containsText" text="Baja">
      <formula>NOT(ISERROR(SEARCH("Baja",BE271)))</formula>
    </cfRule>
  </conditionalFormatting>
  <conditionalFormatting sqref="I281">
    <cfRule type="containsText" dxfId="69" priority="119" operator="containsText" text="No es Riesgo de Corrupción">
      <formula>NOT(ISERROR(SEARCH("No es Riesgo de Corrupción",I281)))</formula>
    </cfRule>
    <cfRule type="containsText" dxfId="68" priority="120" operator="containsText" text="Si es Riesgo de Corrupción">
      <formula>NOT(ISERROR(SEARCH("Si es Riesgo de Corrupción",I281)))</formula>
    </cfRule>
  </conditionalFormatting>
  <conditionalFormatting sqref="AJ281:AJ290">
    <cfRule type="containsText" dxfId="67" priority="115" operator="containsText" text="Extrema">
      <formula>NOT(ISERROR(SEARCH("Extrema",AJ281)))</formula>
    </cfRule>
    <cfRule type="containsText" dxfId="66" priority="116" operator="containsText" text="Alta">
      <formula>NOT(ISERROR(SEARCH("Alta",AJ281)))</formula>
    </cfRule>
    <cfRule type="containsText" dxfId="65" priority="117" operator="containsText" text="Moderada">
      <formula>NOT(ISERROR(SEARCH("Moderada",AJ281)))</formula>
    </cfRule>
    <cfRule type="containsText" dxfId="64" priority="118" operator="containsText" text="Baja">
      <formula>NOT(ISERROR(SEARCH("Baja",AJ281)))</formula>
    </cfRule>
  </conditionalFormatting>
  <conditionalFormatting sqref="BE281:BE290">
    <cfRule type="containsText" dxfId="63" priority="111" operator="containsText" text="Extrema">
      <formula>NOT(ISERROR(SEARCH("Extrema",BE281)))</formula>
    </cfRule>
    <cfRule type="containsText" dxfId="62" priority="112" operator="containsText" text="Alta">
      <formula>NOT(ISERROR(SEARCH("Alta",BE281)))</formula>
    </cfRule>
    <cfRule type="containsText" dxfId="61" priority="113" operator="containsText" text="Moderada">
      <formula>NOT(ISERROR(SEARCH("Moderada",BE281)))</formula>
    </cfRule>
    <cfRule type="containsText" dxfId="60" priority="114" operator="containsText" text="Baja">
      <formula>NOT(ISERROR(SEARCH("Baja",BE281)))</formula>
    </cfRule>
  </conditionalFormatting>
  <conditionalFormatting sqref="I291">
    <cfRule type="containsText" dxfId="59" priority="109" operator="containsText" text="No es Riesgo de Corrupción">
      <formula>NOT(ISERROR(SEARCH("No es Riesgo de Corrupción",I291)))</formula>
    </cfRule>
    <cfRule type="containsText" dxfId="58" priority="110" operator="containsText" text="Si es Riesgo de Corrupción">
      <formula>NOT(ISERROR(SEARCH("Si es Riesgo de Corrupción",I291)))</formula>
    </cfRule>
  </conditionalFormatting>
  <conditionalFormatting sqref="AJ291:AJ300">
    <cfRule type="containsText" dxfId="57" priority="105" operator="containsText" text="Extrema">
      <formula>NOT(ISERROR(SEARCH("Extrema",AJ291)))</formula>
    </cfRule>
    <cfRule type="containsText" dxfId="56" priority="106" operator="containsText" text="Alta">
      <formula>NOT(ISERROR(SEARCH("Alta",AJ291)))</formula>
    </cfRule>
    <cfRule type="containsText" dxfId="55" priority="107" operator="containsText" text="Moderada">
      <formula>NOT(ISERROR(SEARCH("Moderada",AJ291)))</formula>
    </cfRule>
    <cfRule type="containsText" dxfId="54" priority="108" operator="containsText" text="Baja">
      <formula>NOT(ISERROR(SEARCH("Baja",AJ291)))</formula>
    </cfRule>
  </conditionalFormatting>
  <conditionalFormatting sqref="BE291:BE300">
    <cfRule type="containsText" dxfId="53" priority="101" operator="containsText" text="Extrema">
      <formula>NOT(ISERROR(SEARCH("Extrema",BE291)))</formula>
    </cfRule>
    <cfRule type="containsText" dxfId="52" priority="102" operator="containsText" text="Alta">
      <formula>NOT(ISERROR(SEARCH("Alta",BE291)))</formula>
    </cfRule>
    <cfRule type="containsText" dxfId="51" priority="103" operator="containsText" text="Moderada">
      <formula>NOT(ISERROR(SEARCH("Moderada",BE291)))</formula>
    </cfRule>
    <cfRule type="containsText" dxfId="50" priority="104" operator="containsText" text="Baja">
      <formula>NOT(ISERROR(SEARCH("Baja",BE291)))</formula>
    </cfRule>
  </conditionalFormatting>
  <conditionalFormatting sqref="I301">
    <cfRule type="containsText" dxfId="49" priority="99" operator="containsText" text="No es Riesgo de Corrupción">
      <formula>NOT(ISERROR(SEARCH("No es Riesgo de Corrupción",I301)))</formula>
    </cfRule>
    <cfRule type="containsText" dxfId="48" priority="100" operator="containsText" text="Si es Riesgo de Corrupción">
      <formula>NOT(ISERROR(SEARCH("Si es Riesgo de Corrupción",I301)))</formula>
    </cfRule>
  </conditionalFormatting>
  <conditionalFormatting sqref="AJ301:AJ310">
    <cfRule type="containsText" dxfId="47" priority="95" operator="containsText" text="Extrema">
      <formula>NOT(ISERROR(SEARCH("Extrema",AJ301)))</formula>
    </cfRule>
    <cfRule type="containsText" dxfId="46" priority="96" operator="containsText" text="Alta">
      <formula>NOT(ISERROR(SEARCH("Alta",AJ301)))</formula>
    </cfRule>
    <cfRule type="containsText" dxfId="45" priority="97" operator="containsText" text="Moderada">
      <formula>NOT(ISERROR(SEARCH("Moderada",AJ301)))</formula>
    </cfRule>
    <cfRule type="containsText" dxfId="44" priority="98" operator="containsText" text="Baja">
      <formula>NOT(ISERROR(SEARCH("Baja",AJ301)))</formula>
    </cfRule>
  </conditionalFormatting>
  <conditionalFormatting sqref="BE301:BE310">
    <cfRule type="containsText" dxfId="43" priority="91" operator="containsText" text="Extrema">
      <formula>NOT(ISERROR(SEARCH("Extrema",BE301)))</formula>
    </cfRule>
    <cfRule type="containsText" dxfId="42" priority="92" operator="containsText" text="Alta">
      <formula>NOT(ISERROR(SEARCH("Alta",BE301)))</formula>
    </cfRule>
    <cfRule type="containsText" dxfId="41" priority="93" operator="containsText" text="Moderada">
      <formula>NOT(ISERROR(SEARCH("Moderada",BE301)))</formula>
    </cfRule>
    <cfRule type="containsText" dxfId="40" priority="94" operator="containsText" text="Baja">
      <formula>NOT(ISERROR(SEARCH("Baja",BE301)))</formula>
    </cfRule>
  </conditionalFormatting>
  <conditionalFormatting sqref="I311">
    <cfRule type="containsText" dxfId="39" priority="89" operator="containsText" text="No es Riesgo de Corrupción">
      <formula>NOT(ISERROR(SEARCH("No es Riesgo de Corrupción",I311)))</formula>
    </cfRule>
    <cfRule type="containsText" dxfId="38" priority="90" operator="containsText" text="Si es Riesgo de Corrupción">
      <formula>NOT(ISERROR(SEARCH("Si es Riesgo de Corrupción",I311)))</formula>
    </cfRule>
  </conditionalFormatting>
  <conditionalFormatting sqref="AJ311:AJ320">
    <cfRule type="containsText" dxfId="37" priority="85" operator="containsText" text="Extrema">
      <formula>NOT(ISERROR(SEARCH("Extrema",AJ311)))</formula>
    </cfRule>
    <cfRule type="containsText" dxfId="36" priority="86" operator="containsText" text="Alta">
      <formula>NOT(ISERROR(SEARCH("Alta",AJ311)))</formula>
    </cfRule>
    <cfRule type="containsText" dxfId="35" priority="87" operator="containsText" text="Moderada">
      <formula>NOT(ISERROR(SEARCH("Moderada",AJ311)))</formula>
    </cfRule>
    <cfRule type="containsText" dxfId="34" priority="88" operator="containsText" text="Baja">
      <formula>NOT(ISERROR(SEARCH("Baja",AJ311)))</formula>
    </cfRule>
  </conditionalFormatting>
  <conditionalFormatting sqref="BE311:BE320">
    <cfRule type="containsText" dxfId="33" priority="81" operator="containsText" text="Extrema">
      <formula>NOT(ISERROR(SEARCH("Extrema",BE311)))</formula>
    </cfRule>
    <cfRule type="containsText" dxfId="32" priority="82" operator="containsText" text="Alta">
      <formula>NOT(ISERROR(SEARCH("Alta",BE311)))</formula>
    </cfRule>
    <cfRule type="containsText" dxfId="31" priority="83" operator="containsText" text="Moderada">
      <formula>NOT(ISERROR(SEARCH("Moderada",BE311)))</formula>
    </cfRule>
    <cfRule type="containsText" dxfId="30" priority="84" operator="containsText" text="Baja">
      <formula>NOT(ISERROR(SEARCH("Baja",BE311)))</formula>
    </cfRule>
  </conditionalFormatting>
  <conditionalFormatting sqref="I321">
    <cfRule type="containsText" dxfId="29" priority="79" operator="containsText" text="No es Riesgo de Corrupción">
      <formula>NOT(ISERROR(SEARCH("No es Riesgo de Corrupción",I321)))</formula>
    </cfRule>
    <cfRule type="containsText" dxfId="28" priority="80" operator="containsText" text="Si es Riesgo de Corrupción">
      <formula>NOT(ISERROR(SEARCH("Si es Riesgo de Corrupción",I321)))</formula>
    </cfRule>
  </conditionalFormatting>
  <conditionalFormatting sqref="AJ321:AJ330">
    <cfRule type="containsText" dxfId="27" priority="75" operator="containsText" text="Extrema">
      <formula>NOT(ISERROR(SEARCH("Extrema",AJ321)))</formula>
    </cfRule>
    <cfRule type="containsText" dxfId="26" priority="76" operator="containsText" text="Alta">
      <formula>NOT(ISERROR(SEARCH("Alta",AJ321)))</formula>
    </cfRule>
    <cfRule type="containsText" dxfId="25" priority="77" operator="containsText" text="Moderada">
      <formula>NOT(ISERROR(SEARCH("Moderada",AJ321)))</formula>
    </cfRule>
    <cfRule type="containsText" dxfId="24" priority="78" operator="containsText" text="Baja">
      <formula>NOT(ISERROR(SEARCH("Baja",AJ321)))</formula>
    </cfRule>
  </conditionalFormatting>
  <conditionalFormatting sqref="BE321:BE330">
    <cfRule type="containsText" dxfId="23" priority="71" operator="containsText" text="Extrema">
      <formula>NOT(ISERROR(SEARCH("Extrema",BE321)))</formula>
    </cfRule>
    <cfRule type="containsText" dxfId="22" priority="72" operator="containsText" text="Alta">
      <formula>NOT(ISERROR(SEARCH("Alta",BE321)))</formula>
    </cfRule>
    <cfRule type="containsText" dxfId="21" priority="73" operator="containsText" text="Moderada">
      <formula>NOT(ISERROR(SEARCH("Moderada",BE321)))</formula>
    </cfRule>
    <cfRule type="containsText" dxfId="20" priority="74" operator="containsText" text="Baja">
      <formula>NOT(ISERROR(SEARCH("Baja",BE321)))</formula>
    </cfRule>
  </conditionalFormatting>
  <conditionalFormatting sqref="I331">
    <cfRule type="containsText" dxfId="19" priority="69" operator="containsText" text="No es Riesgo de Corrupción">
      <formula>NOT(ISERROR(SEARCH("No es Riesgo de Corrupción",I331)))</formula>
    </cfRule>
    <cfRule type="containsText" dxfId="18" priority="70" operator="containsText" text="Si es Riesgo de Corrupción">
      <formula>NOT(ISERROR(SEARCH("Si es Riesgo de Corrupción",I331)))</formula>
    </cfRule>
  </conditionalFormatting>
  <conditionalFormatting sqref="AJ331:AJ340">
    <cfRule type="containsText" dxfId="17" priority="65" operator="containsText" text="Extrema">
      <formula>NOT(ISERROR(SEARCH("Extrema",AJ331)))</formula>
    </cfRule>
    <cfRule type="containsText" dxfId="16" priority="66" operator="containsText" text="Alta">
      <formula>NOT(ISERROR(SEARCH("Alta",AJ331)))</formula>
    </cfRule>
    <cfRule type="containsText" dxfId="15" priority="67" operator="containsText" text="Moderada">
      <formula>NOT(ISERROR(SEARCH("Moderada",AJ331)))</formula>
    </cfRule>
    <cfRule type="containsText" dxfId="14" priority="68" operator="containsText" text="Baja">
      <formula>NOT(ISERROR(SEARCH("Baja",AJ331)))</formula>
    </cfRule>
  </conditionalFormatting>
  <conditionalFormatting sqref="BE331:BE340">
    <cfRule type="containsText" dxfId="13" priority="61" operator="containsText" text="Extrema">
      <formula>NOT(ISERROR(SEARCH("Extrema",BE331)))</formula>
    </cfRule>
    <cfRule type="containsText" dxfId="12" priority="62" operator="containsText" text="Alta">
      <formula>NOT(ISERROR(SEARCH("Alta",BE331)))</formula>
    </cfRule>
    <cfRule type="containsText" dxfId="11" priority="63" operator="containsText" text="Moderada">
      <formula>NOT(ISERROR(SEARCH("Moderada",BE331)))</formula>
    </cfRule>
    <cfRule type="containsText" dxfId="10" priority="64" operator="containsText" text="Baja">
      <formula>NOT(ISERROR(SEARCH("Baja",BE331)))</formula>
    </cfRule>
  </conditionalFormatting>
  <conditionalFormatting sqref="I341">
    <cfRule type="containsText" dxfId="9" priority="59" operator="containsText" text="No es Riesgo de Corrupción">
      <formula>NOT(ISERROR(SEARCH("No es Riesgo de Corrupción",I341)))</formula>
    </cfRule>
    <cfRule type="containsText" dxfId="8" priority="60" operator="containsText" text="Si es Riesgo de Corrupción">
      <formula>NOT(ISERROR(SEARCH("Si es Riesgo de Corrupción",I341)))</formula>
    </cfRule>
  </conditionalFormatting>
  <conditionalFormatting sqref="AJ341:AJ350">
    <cfRule type="containsText" dxfId="7" priority="55" operator="containsText" text="Extrema">
      <formula>NOT(ISERROR(SEARCH("Extrema",AJ341)))</formula>
    </cfRule>
    <cfRule type="containsText" dxfId="6" priority="56" operator="containsText" text="Alta">
      <formula>NOT(ISERROR(SEARCH("Alta",AJ341)))</formula>
    </cfRule>
    <cfRule type="containsText" dxfId="5" priority="57" operator="containsText" text="Moderada">
      <formula>NOT(ISERROR(SEARCH("Moderada",AJ341)))</formula>
    </cfRule>
    <cfRule type="containsText" dxfId="4" priority="58" operator="containsText" text="Baja">
      <formula>NOT(ISERROR(SEARCH("Baja",AJ341)))</formula>
    </cfRule>
  </conditionalFormatting>
  <conditionalFormatting sqref="BE341:BE350">
    <cfRule type="containsText" dxfId="3" priority="51" operator="containsText" text="Extrema">
      <formula>NOT(ISERROR(SEARCH("Extrema",BE341)))</formula>
    </cfRule>
    <cfRule type="containsText" dxfId="2" priority="52" operator="containsText" text="Alta">
      <formula>NOT(ISERROR(SEARCH("Alta",BE341)))</formula>
    </cfRule>
    <cfRule type="containsText" dxfId="1" priority="53" operator="containsText" text="Moderada">
      <formula>NOT(ISERROR(SEARCH("Moderada",BE341)))</formula>
    </cfRule>
    <cfRule type="containsText" dxfId="0" priority="54" operator="containsText" text="Baja">
      <formula>NOT(ISERROR(SEARCH("Baja",BE341)))</formula>
    </cfRule>
  </conditionalFormatting>
  <dataValidations count="5">
    <dataValidation type="list" allowBlank="1" showInputMessage="1" showErrorMessage="1" sqref="B11 B321 B311 B301 B291 B341 B331 B281 B251 B241 B271 B261 B231 B221 B211 B201 B191 B181 B171 B161 B151 B141 B131 B121 B111 B101 B91 B81 B71 B61 B51 B41 B31 B21">
      <formula1>$B$1048462:$B$1048494</formula1>
    </dataValidation>
    <dataValidation type="list" allowBlank="1" showInputMessage="1" showErrorMessage="1" sqref="E11:H11 N11:AE350 E231:H231 E21:H21 E31:H31 E41:H41 E51:H51 E61:H61 E71:H71 E81:H81 E91:H91 E101:H101 E111:H111 E121:H121 E131:H131 E141:H141 E151:H151 E161:H161 E171:H171 E181:H181 E191:H191 E201:H201 E211:H211 E221:H221 E321:H321 E261:H261 E271:H271 E241:H241 E251:H251 E281:H281 E331:H331 E341:H341 E291:H291 E301:H301 E311:H311 AP11:AV350">
      <formula1>"SI,NO"</formula1>
    </dataValidation>
    <dataValidation type="list" allowBlank="1" showInputMessage="1" showErrorMessage="1" sqref="L11 L21 L31 L41 L51 L61 L71 L81 L91 L101 L111 L121 L131 L141 L151 L161 L171 L181 L191 L201 L211 L221 L231 L241 L251 L261 L271 L281 L291 L301 L311 L321 L331 L341">
      <formula1>"-,1,2,3,4,5"</formula1>
    </dataValidation>
    <dataValidation type="list" allowBlank="1" showInputMessage="1" showErrorMessage="1" sqref="AO11:AO350">
      <formula1>"Preventivo,Detectivo,Correctivo"</formula1>
    </dataValidation>
    <dataValidation type="list" allowBlank="1" showInputMessage="1" showErrorMessage="1" sqref="AN11:AN20 AN31:AN79 AN81:AN350">
      <formula1>"Por Tramite, Diario, Semanal, Quincenal, Mensual, Bimestral, Trimestral, Semestral"</formula1>
    </dataValidation>
  </dataValidations>
  <printOptions horizontalCentered="1"/>
  <pageMargins left="0.39370078740157483" right="0.39370078740157483" top="0.74803149606299213" bottom="1.1023622047244095" header="0.31496062992125984" footer="0.31496062992125984"/>
  <pageSetup scale="17" fitToHeight="0" orientation="landscape" r:id="rId1"/>
  <headerFooter>
    <oddFooter>&amp;R&amp;"Arial,Normal"&amp;10&amp;K000000Clave: GDIR-1.0-12-010
Versión: 02
 Fecha: 15/12/2017
Página: &amp;P de &amp;N</oddFooter>
  </headerFooter>
  <rowBreaks count="3" manualBreakCount="3">
    <brk id="122" max="60" man="1"/>
    <brk id="240" max="60" man="1"/>
    <brk id="310" max="60"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PublishingExpirationDate xmlns="http://schemas.microsoft.com/sharepoint/v3" xsi:nil="true"/>
    <Formato xmlns="945eba3f-4333-4f20-9a7c-f28751586dc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4E0AB47CE53C945A9A8E542EE67F623" ma:contentTypeVersion="3" ma:contentTypeDescription="Create a new document." ma:contentTypeScope="" ma:versionID="bcf83f1eefc8efd21eb311275c1d6c65">
  <xsd:schema xmlns:xsd="http://www.w3.org/2001/XMLSchema" xmlns:xs="http://www.w3.org/2001/XMLSchema" xmlns:p="http://schemas.microsoft.com/office/2006/metadata/properties" xmlns:ns1="http://schemas.microsoft.com/sharepoint/v3" xmlns:ns2="945eba3f-4333-4f20-9a7c-f28751586dc3" targetNamespace="http://schemas.microsoft.com/office/2006/metadata/properties" ma:root="true" ma:fieldsID="7672d490dcd3d815ee61cba8fe8e5bc2" ns1:_="" ns2:_="">
    <xsd:import namespace="http://schemas.microsoft.com/sharepoint/v3"/>
    <xsd:import namespace="945eba3f-4333-4f20-9a7c-f28751586dc3"/>
    <xsd:element name="properties">
      <xsd:complexType>
        <xsd:sequence>
          <xsd:element name="documentManagement">
            <xsd:complexType>
              <xsd:all>
                <xsd:element ref="ns1:PublishingStartDate" minOccurs="0"/>
                <xsd:element ref="ns1:PublishingExpirationDate"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45eba3f-4333-4f20-9a7c-f28751586dc3" elementFormDefault="qualified">
    <xsd:import namespace="http://schemas.microsoft.com/office/2006/documentManagement/types"/>
    <xsd:import namespace="http://schemas.microsoft.com/office/infopath/2007/PartnerControls"/>
    <xsd:element name="Formato" ma:index="10" nillable="true" ma:displayName="Formato" ma:default="/Style%20Library/Images/pdf.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E41F2B-7729-4D41-A9BE-A85A32184496}"/>
</file>

<file path=customXml/itemProps2.xml><?xml version="1.0" encoding="utf-8"?>
<ds:datastoreItem xmlns:ds="http://schemas.openxmlformats.org/officeDocument/2006/customXml" ds:itemID="{E9CDBAE9-E476-4552-B2B9-B95F3302D6E2}"/>
</file>

<file path=customXml/itemProps3.xml><?xml version="1.0" encoding="utf-8"?>
<ds:datastoreItem xmlns:ds="http://schemas.openxmlformats.org/officeDocument/2006/customXml" ds:itemID="{4BE4C4EC-5211-4FB2-9037-D3171D8498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Alfonso Antonio de Jesus Barrios Perea</dc:creator>
  <cp:lastModifiedBy>Jorge Enrique Villota Valencia</cp:lastModifiedBy>
  <dcterms:created xsi:type="dcterms:W3CDTF">2017-12-14T13:15:49Z</dcterms:created>
  <dcterms:modified xsi:type="dcterms:W3CDTF">2018-01-11T14:59:11Z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0x01010074E0AB47CE53C945A9A8E542EE67F623</vt:lpwstr>
  </property>
</Properties>
</file>